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SHIVAM SUNIL SINGH  - CBI\"/>
    </mc:Choice>
  </mc:AlternateContent>
  <xr:revisionPtr revIDLastSave="0" documentId="13_ncr:1_{FECA5AAC-1FF5-408E-9C8F-EF01D52547B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Y46" i="4" l="1"/>
  <c r="Y45" i="4"/>
  <c r="Y47" i="4" s="1"/>
  <c r="F34" i="4" l="1"/>
  <c r="W45" i="4" l="1"/>
  <c r="V14" i="27"/>
  <c r="T12" i="27"/>
  <c r="V14" i="26"/>
  <c r="S16" i="26"/>
  <c r="S11" i="26"/>
  <c r="R15" i="25" l="1"/>
  <c r="S14" i="24" l="1"/>
  <c r="S14" i="16"/>
  <c r="F32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B12" i="4" s="1"/>
  <c r="C12" i="4" s="1"/>
  <c r="J12" i="4"/>
  <c r="I12" i="4"/>
  <c r="E12" i="4"/>
  <c r="A12" i="4"/>
  <c r="Q11" i="4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<sst xmlns="http://schemas.openxmlformats.org/spreadsheetml/2006/main" count="49" uniqueCount="42">
  <si>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</si>
  <si>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</si>
  <si>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</si>
  <si>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</si>
  <si>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</si>
  <si>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</si>
  <si>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</si>
  <si>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</si>
  <si>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</si>
  <si>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</si>
  <si>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</si>
  <si>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</si>
  <si>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</si>
  <si>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</si>
  <si>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</si>
  <si>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</si>
  <si>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</si>
  <si>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</si>
  <si>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</si>
  <si>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</si>
  <si>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</si>
  <si>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</si>
  <si>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</si>
  <si>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</si>
  <si>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</si>
  <si>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</si>
  <si>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</si>
  <si>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</si>
  <si>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</si>
  <si>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</si>
  <si>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</si>
  <si>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</si>
  <si>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</si>
  <si>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</si>
  <si>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</si>
  <si>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</si>
  <si>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</si>
  <si>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</si>
  <si>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</si>
  <si>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</si>
  <si>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Part OC</t>
  </si>
  <si>
    <t>Central Bank of India ( Mira Road Branch ) - SHIVAM SUNIL SINGH / SUNIL SHYAMKEAH SINGH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</si>
</sst>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38</xdr:row>
      <xdr:rowOff>48578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41309-8203-4549-A111-47CF97CE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68303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125033</xdr:colOff>
      <xdr:row>38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ECB8C6-DCF3-47D1-BD1C-6FB09B44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59433" cy="70780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277455</xdr:colOff>
      <xdr:row>37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A3B43-FC2B-4786-9921-D71BD488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11855" cy="68113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172641-660D-42B9-9EEC-F1706625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720190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35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231639-74B5-4AA2-A2FF-24B3BA24D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67255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258402</xdr:colOff>
      <xdr:row>35</xdr:row>
      <xdr:rowOff>67588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C2BD7CA-C97E-4161-8AA8-58FECC3A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92802" cy="654458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40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D9E71D-2EEB-479B-9C3A-84565983B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7630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46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D03E8B-30C4-4788-A77A-6AE16565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7763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51D487-7889-403C-85D3-45122337B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7497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42</xdr:row>
      <xdr:rowOff>86781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A03297-E505-437C-8285-9AABE2942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563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334613</xdr:colOff>
      <xdr:row>46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CEDEEC-F7C3-45E6-8A2D-3AF1F196B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69013" cy="7506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C7B9D-FFD1-47D8-AF33-786FF388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8030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35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CB08FC-A872-4E3C-82E3-5D73C30B2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6589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34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115F9-695E-4D3E-BE05-2D6E5F854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4588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39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F31AF-1C50-40D9-B6ED-C2B4E87EA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259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W35" sqref="W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430</v>
      </c>
      <c r="C3" s="4">
        <f>B3*1.2</f>
        <v>516</v>
      </c>
      <c r="D3" s="4">
        <f t="shared" ref="D3:D14" si="2">C3*1.2</f>
        <v>619.19999999999993</v>
      </c>
      <c r="E3" s="5">
        <f t="shared" ref="E3:E14" si="3">R3</f>
        <v>4550000</v>
      </c>
      <c r="F3" s="9">
        <f t="shared" ref="F3:F14" si="4">ROUND((E3/B3),0)</f>
        <v>10581</v>
      </c>
      <c r="G3" s="9">
        <f t="shared" ref="G3:G14" si="5">ROUND((E3/C3),0)</f>
        <v>8818</v>
      </c>
      <c r="H3" s="9">
        <f t="shared" ref="H3:H14" si="6">ROUND((E3/D3),0)</f>
        <v>7348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430</v>
      </c>
      <c r="R3" s="2">
        <v>4550000</v>
      </c>
    </row>
    <row r="4" spans="1:20" x14ac:dyDescent="0.25">
      <c r="A4" s="4">
        <f t="shared" ref="A4:A9" si="9">N4</f>
        <v>0</v>
      </c>
      <c r="B4" s="4">
        <f t="shared" ref="B4:B9" si="10">Q4</f>
        <v>800</v>
      </c>
      <c r="C4" s="4">
        <f t="shared" ref="C4:C9" si="11">B4*1.2</f>
        <v>960</v>
      </c>
      <c r="D4" s="4">
        <f t="shared" ref="D4:D9" si="12">C4*1.2</f>
        <v>1152</v>
      </c>
      <c r="E4" s="5">
        <f t="shared" ref="E4:E9" si="13">R4</f>
        <v>9570000</v>
      </c>
      <c r="F4" s="9">
        <f t="shared" ref="F4:F9" si="14">ROUND((E4/B4),0)</f>
        <v>11963</v>
      </c>
      <c r="G4" s="9">
        <f t="shared" ref="G4:G9" si="15">ROUND((E4/C4),0)</f>
        <v>9969</v>
      </c>
      <c r="H4" s="9">
        <f t="shared" ref="H4:H9" si="16">ROUND((E4/D4),0)</f>
        <v>8307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800</v>
      </c>
      <c r="R4" s="2">
        <v>9570000</v>
      </c>
    </row>
    <row r="5" spans="1:20" x14ac:dyDescent="0.25">
      <c r="A5" s="4">
        <f t="shared" si="9"/>
        <v>0</v>
      </c>
      <c r="B5" s="4">
        <f t="shared" si="10"/>
        <v>433</v>
      </c>
      <c r="C5" s="4">
        <f t="shared" si="11"/>
        <v>519.6</v>
      </c>
      <c r="D5" s="4">
        <f t="shared" si="12"/>
        <v>623.52</v>
      </c>
      <c r="E5" s="5">
        <f t="shared" si="13"/>
        <v>5915000</v>
      </c>
      <c r="F5" s="9">
        <f t="shared" si="14"/>
        <v>13661</v>
      </c>
      <c r="G5" s="9">
        <f t="shared" si="15"/>
        <v>11384</v>
      </c>
      <c r="H5" s="9">
        <f t="shared" si="16"/>
        <v>9486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433</v>
      </c>
      <c r="R5" s="2">
        <v>5915000</v>
      </c>
    </row>
    <row r="6" spans="1:20" x14ac:dyDescent="0.25">
      <c r="A6" s="4">
        <f t="shared" si="9"/>
        <v>0</v>
      </c>
      <c r="B6" s="4">
        <f t="shared" si="10"/>
        <v>620</v>
      </c>
      <c r="C6" s="4">
        <f t="shared" si="11"/>
        <v>744</v>
      </c>
      <c r="D6" s="4">
        <f t="shared" si="12"/>
        <v>892.8</v>
      </c>
      <c r="E6" s="5">
        <f t="shared" si="13"/>
        <v>7440000</v>
      </c>
      <c r="F6" s="9">
        <f t="shared" si="14"/>
        <v>12000</v>
      </c>
      <c r="G6" s="9">
        <f t="shared" si="15"/>
        <v>10000</v>
      </c>
      <c r="H6" s="9">
        <f t="shared" si="16"/>
        <v>8333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620</v>
      </c>
      <c r="R6" s="2">
        <v>7440000</v>
      </c>
    </row>
    <row r="7" spans="1:20" x14ac:dyDescent="0.25">
      <c r="A7" s="4">
        <f t="shared" si="9"/>
        <v>0</v>
      </c>
      <c r="B7" s="4">
        <f t="shared" si="10"/>
        <v>433</v>
      </c>
      <c r="C7" s="4">
        <f t="shared" si="11"/>
        <v>519.6</v>
      </c>
      <c r="D7" s="4">
        <f t="shared" si="12"/>
        <v>623.52</v>
      </c>
      <c r="E7" s="5">
        <f t="shared" si="13"/>
        <v>4992000</v>
      </c>
      <c r="F7" s="9">
        <f t="shared" si="14"/>
        <v>11529</v>
      </c>
      <c r="G7" s="9">
        <f t="shared" si="15"/>
        <v>9607</v>
      </c>
      <c r="H7" s="9">
        <f t="shared" si="16"/>
        <v>8006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433</v>
      </c>
      <c r="R7" s="2">
        <v>4992000</v>
      </c>
    </row>
    <row r="8" spans="1:20" x14ac:dyDescent="0.25">
      <c r="A8" s="4">
        <f t="shared" si="9"/>
        <v>0</v>
      </c>
      <c r="B8" s="4">
        <f t="shared" si="10"/>
        <v>433</v>
      </c>
      <c r="C8" s="4">
        <f t="shared" si="11"/>
        <v>519.6</v>
      </c>
      <c r="D8" s="4">
        <f t="shared" si="12"/>
        <v>623.52</v>
      </c>
      <c r="E8" s="5">
        <f t="shared" si="13"/>
        <v>6359100</v>
      </c>
      <c r="F8" s="9">
        <f t="shared" si="14"/>
        <v>14686</v>
      </c>
      <c r="G8" s="9">
        <f t="shared" si="15"/>
        <v>12238</v>
      </c>
      <c r="H8" s="9">
        <f t="shared" si="16"/>
        <v>10199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433</v>
      </c>
      <c r="R8" s="2">
        <v>6359100</v>
      </c>
    </row>
    <row r="9" spans="1:20" x14ac:dyDescent="0.25">
      <c r="A9" s="4">
        <f t="shared" si="9"/>
        <v>0</v>
      </c>
      <c r="B9" s="4">
        <f t="shared" si="10"/>
        <v>620</v>
      </c>
      <c r="C9" s="4">
        <f t="shared" si="11"/>
        <v>744</v>
      </c>
      <c r="D9" s="4">
        <f t="shared" si="12"/>
        <v>892.8</v>
      </c>
      <c r="E9" s="5">
        <f t="shared" si="13"/>
        <v>8985900</v>
      </c>
      <c r="F9" s="9">
        <f t="shared" si="14"/>
        <v>14493</v>
      </c>
      <c r="G9" s="9">
        <f t="shared" si="15"/>
        <v>12078</v>
      </c>
      <c r="H9" s="9">
        <f t="shared" si="16"/>
        <v>10065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620</v>
      </c>
      <c r="R9" s="2">
        <v>8985900</v>
      </c>
    </row>
    <row r="10" spans="1:20" x14ac:dyDescent="0.25">
      <c r="A10" s="4">
        <f t="shared" si="0"/>
        <v>0</v>
      </c>
      <c r="B10" s="4">
        <f t="shared" si="1"/>
        <v>520</v>
      </c>
      <c r="C10" s="4">
        <f t="shared" ref="C10:C14" si="19">B10*1.2</f>
        <v>624</v>
      </c>
      <c r="D10" s="4">
        <f t="shared" si="2"/>
        <v>748.8</v>
      </c>
      <c r="E10" s="5">
        <f t="shared" si="3"/>
        <v>11700000</v>
      </c>
      <c r="F10" s="9">
        <f t="shared" si="4"/>
        <v>22500</v>
      </c>
      <c r="G10" s="9">
        <f t="shared" si="5"/>
        <v>18750</v>
      </c>
      <c r="H10" s="9">
        <f t="shared" si="6"/>
        <v>15625</v>
      </c>
      <c r="I10" s="4" t="e">
        <f>#REF!</f>
        <v>#REF!</v>
      </c>
      <c r="J10" s="4">
        <f t="shared" si="7"/>
        <v>0</v>
      </c>
      <c r="O10">
        <v>0</v>
      </c>
      <c r="P10">
        <v>624</v>
      </c>
      <c r="Q10">
        <f t="shared" si="8"/>
        <v>520</v>
      </c>
      <c r="R10" s="2">
        <v>11700000</v>
      </c>
    </row>
    <row r="11" spans="1:20" x14ac:dyDescent="0.25">
      <c r="A11" s="4">
        <f t="shared" si="0"/>
        <v>0</v>
      </c>
      <c r="B11" s="4">
        <f t="shared" si="1"/>
        <v>520</v>
      </c>
      <c r="C11" s="4">
        <f t="shared" si="19"/>
        <v>624</v>
      </c>
      <c r="D11" s="4">
        <f t="shared" si="2"/>
        <v>748.8</v>
      </c>
      <c r="E11" s="5">
        <f t="shared" si="3"/>
        <v>11000000</v>
      </c>
      <c r="F11" s="9">
        <f t="shared" si="4"/>
        <v>21154</v>
      </c>
      <c r="G11" s="9">
        <f t="shared" si="5"/>
        <v>17628</v>
      </c>
      <c r="H11" s="9">
        <f t="shared" si="6"/>
        <v>14690</v>
      </c>
      <c r="I11" s="4" t="e">
        <f>#REF!</f>
        <v>#REF!</v>
      </c>
      <c r="J11" s="4">
        <f t="shared" si="7"/>
        <v>0</v>
      </c>
      <c r="O11">
        <v>0</v>
      </c>
      <c r="P11">
        <v>624</v>
      </c>
      <c r="Q11">
        <f t="shared" si="8"/>
        <v>520</v>
      </c>
      <c r="R11" s="2">
        <v>11000000</v>
      </c>
    </row>
    <row r="12" spans="1:20" s="43" customFormat="1" x14ac:dyDescent="0.25">
      <c r="A12" s="41">
        <f t="shared" si="0"/>
        <v>0</v>
      </c>
      <c r="B12" s="41">
        <f t="shared" si="1"/>
        <v>678</v>
      </c>
      <c r="C12" s="41">
        <f t="shared" si="19"/>
        <v>813.6</v>
      </c>
      <c r="D12" s="41">
        <f t="shared" si="2"/>
        <v>976.31999999999994</v>
      </c>
      <c r="E12" s="42">
        <f t="shared" si="3"/>
        <v>10932059</v>
      </c>
      <c r="F12" s="41">
        <f t="shared" si="4"/>
        <v>16124</v>
      </c>
      <c r="G12" s="41">
        <f t="shared" si="5"/>
        <v>13437</v>
      </c>
      <c r="H12" s="41">
        <f t="shared" si="6"/>
        <v>11197</v>
      </c>
      <c r="I12" s="41" t="e">
        <f>#REF!</f>
        <v>#REF!</v>
      </c>
      <c r="J12" s="41">
        <f t="shared" si="7"/>
        <v>0</v>
      </c>
      <c r="O12" s="43">
        <v>0</v>
      </c>
      <c r="P12" s="43">
        <f t="shared" si="8"/>
        <v>0</v>
      </c>
      <c r="Q12" s="43">
        <v>678</v>
      </c>
      <c r="R12" s="44">
        <v>10932059</v>
      </c>
    </row>
    <row r="13" spans="1:20" s="43" customFormat="1" x14ac:dyDescent="0.25">
      <c r="A13" s="41">
        <f t="shared" ref="A13" si="20">N13</f>
        <v>0</v>
      </c>
      <c r="B13" s="41">
        <f t="shared" ref="B13" si="21">Q13</f>
        <v>414</v>
      </c>
      <c r="C13" s="41">
        <f t="shared" ref="C13" si="22">B13*1.2</f>
        <v>496.79999999999995</v>
      </c>
      <c r="D13" s="41">
        <f t="shared" ref="D13" si="23">C13*1.2</f>
        <v>596.16</v>
      </c>
      <c r="E13" s="42">
        <f t="shared" ref="E13" si="24">R13</f>
        <v>6864500</v>
      </c>
      <c r="F13" s="41">
        <f t="shared" ref="F13" si="25">ROUND((E13/B13),0)</f>
        <v>16581</v>
      </c>
      <c r="G13" s="41">
        <f t="shared" ref="G13" si="26">ROUND((E13/C13),0)</f>
        <v>13817</v>
      </c>
      <c r="H13" s="41">
        <f t="shared" ref="H13" si="27">ROUND((E13/D13),0)</f>
        <v>11515</v>
      </c>
      <c r="I13" s="41" t="e">
        <f>#REF!</f>
        <v>#REF!</v>
      </c>
      <c r="J13" s="41">
        <f t="shared" ref="J13" si="28">S13</f>
        <v>0</v>
      </c>
      <c r="O13" s="43">
        <v>0</v>
      </c>
      <c r="P13" s="43">
        <f t="shared" ref="P13" si="29">O13/1.2</f>
        <v>0</v>
      </c>
      <c r="Q13" s="43">
        <v>414</v>
      </c>
      <c r="R13" s="44">
        <v>6864500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0">N16</f>
        <v>0</v>
      </c>
      <c r="B16" s="4">
        <f t="shared" ref="B16:B28" si="31">Q16</f>
        <v>399</v>
      </c>
      <c r="C16" s="4">
        <f>B16*1.2</f>
        <v>478.79999999999995</v>
      </c>
      <c r="D16" s="4">
        <f t="shared" ref="D16:D28" si="32">C16*1.2</f>
        <v>574.55999999999995</v>
      </c>
      <c r="E16" s="5">
        <f t="shared" ref="E16:E28" si="33">R16</f>
        <v>8200000</v>
      </c>
      <c r="F16" s="9">
        <f t="shared" ref="F16:F28" si="34">ROUND((E16/B16),0)</f>
        <v>20551</v>
      </c>
      <c r="G16" s="9">
        <f t="shared" ref="G16:G28" si="35">ROUND((E16/C16),0)</f>
        <v>17126</v>
      </c>
      <c r="H16" s="9">
        <f t="shared" ref="H16:H28" si="36">ROUND((E16/D16),0)</f>
        <v>14272</v>
      </c>
      <c r="I16" s="4" t="e">
        <f>#REF!</f>
        <v>#REF!</v>
      </c>
      <c r="J16" s="4">
        <f t="shared" ref="J16:J28" si="37">S16</f>
        <v>0</v>
      </c>
      <c r="O16">
        <v>0</v>
      </c>
      <c r="P16">
        <f t="shared" ref="P16:Q28" si="38">O16/1.2</f>
        <v>0</v>
      </c>
      <c r="Q16">
        <v>399</v>
      </c>
      <c r="R16" s="2">
        <v>8200000</v>
      </c>
    </row>
    <row r="17" spans="1:24" x14ac:dyDescent="0.25">
      <c r="A17" s="4">
        <f t="shared" si="30"/>
        <v>0</v>
      </c>
      <c r="B17" s="4">
        <f t="shared" si="31"/>
        <v>605</v>
      </c>
      <c r="C17" s="4">
        <f t="shared" ref="C17:C28" si="39">B17*1.2</f>
        <v>726</v>
      </c>
      <c r="D17" s="4">
        <f t="shared" si="32"/>
        <v>871.19999999999993</v>
      </c>
      <c r="E17" s="5">
        <f t="shared" si="33"/>
        <v>12500000</v>
      </c>
      <c r="F17" s="9">
        <f t="shared" si="34"/>
        <v>20661</v>
      </c>
      <c r="G17" s="9">
        <f t="shared" si="35"/>
        <v>17218</v>
      </c>
      <c r="H17" s="9">
        <f t="shared" si="36"/>
        <v>14348</v>
      </c>
      <c r="I17" s="4" t="e">
        <f>#REF!</f>
        <v>#REF!</v>
      </c>
      <c r="J17" s="4">
        <f t="shared" si="37"/>
        <v>0</v>
      </c>
      <c r="O17">
        <v>0</v>
      </c>
      <c r="P17">
        <f t="shared" si="38"/>
        <v>0</v>
      </c>
      <c r="Q17">
        <v>605</v>
      </c>
      <c r="R17" s="2">
        <v>12500000</v>
      </c>
    </row>
    <row r="18" spans="1:24" x14ac:dyDescent="0.25">
      <c r="A18" s="4">
        <f t="shared" si="30"/>
        <v>0</v>
      </c>
      <c r="B18" s="4">
        <f t="shared" si="31"/>
        <v>419</v>
      </c>
      <c r="C18" s="4">
        <f t="shared" si="39"/>
        <v>502.79999999999995</v>
      </c>
      <c r="D18" s="4">
        <f t="shared" si="32"/>
        <v>603.3599999999999</v>
      </c>
      <c r="E18" s="5">
        <f t="shared" si="33"/>
        <v>8700000</v>
      </c>
      <c r="F18" s="9">
        <f t="shared" si="34"/>
        <v>20764</v>
      </c>
      <c r="G18" s="9">
        <f t="shared" si="35"/>
        <v>17303</v>
      </c>
      <c r="H18" s="9">
        <f t="shared" si="36"/>
        <v>14419</v>
      </c>
      <c r="I18" s="4" t="e">
        <f>#REF!</f>
        <v>#REF!</v>
      </c>
      <c r="J18" s="4">
        <f t="shared" si="37"/>
        <v>0</v>
      </c>
      <c r="O18">
        <v>0</v>
      </c>
      <c r="P18">
        <f t="shared" si="38"/>
        <v>0</v>
      </c>
      <c r="Q18">
        <v>419</v>
      </c>
      <c r="R18" s="2">
        <v>8700000</v>
      </c>
    </row>
    <row r="19" spans="1:24" x14ac:dyDescent="0.25">
      <c r="A19" s="4">
        <f t="shared" si="30"/>
        <v>0</v>
      </c>
      <c r="B19" s="4">
        <f t="shared" si="31"/>
        <v>762</v>
      </c>
      <c r="C19" s="4">
        <f t="shared" si="39"/>
        <v>914.4</v>
      </c>
      <c r="D19" s="4">
        <f t="shared" si="32"/>
        <v>1097.28</v>
      </c>
      <c r="E19" s="5">
        <f t="shared" si="33"/>
        <v>14000000</v>
      </c>
      <c r="F19" s="9">
        <f t="shared" si="34"/>
        <v>18373</v>
      </c>
      <c r="G19" s="9">
        <f t="shared" si="35"/>
        <v>15311</v>
      </c>
      <c r="H19" s="9">
        <f t="shared" si="36"/>
        <v>12759</v>
      </c>
      <c r="I19" s="4" t="e">
        <f>#REF!</f>
        <v>#REF!</v>
      </c>
      <c r="J19" s="4">
        <f t="shared" si="37"/>
        <v>0</v>
      </c>
      <c r="O19">
        <v>0</v>
      </c>
      <c r="P19">
        <f t="shared" si="38"/>
        <v>0</v>
      </c>
      <c r="Q19">
        <v>762</v>
      </c>
      <c r="R19" s="2">
        <v>14000000</v>
      </c>
    </row>
    <row r="20" spans="1:24" s="43" customFormat="1" x14ac:dyDescent="0.25">
      <c r="A20" s="41">
        <f t="shared" si="30"/>
        <v>0</v>
      </c>
      <c r="B20" s="41">
        <f t="shared" si="31"/>
        <v>640</v>
      </c>
      <c r="C20" s="41">
        <f t="shared" si="39"/>
        <v>768</v>
      </c>
      <c r="D20" s="41">
        <f t="shared" si="32"/>
        <v>921.59999999999991</v>
      </c>
      <c r="E20" s="42">
        <f t="shared" si="33"/>
        <v>15500000</v>
      </c>
      <c r="F20" s="41">
        <f t="shared" si="34"/>
        <v>24219</v>
      </c>
      <c r="G20" s="41">
        <f t="shared" si="35"/>
        <v>20182</v>
      </c>
      <c r="H20" s="41">
        <f t="shared" si="36"/>
        <v>16819</v>
      </c>
      <c r="I20" s="41" t="e">
        <f>#REF!</f>
        <v>#REF!</v>
      </c>
      <c r="J20" s="41">
        <f t="shared" si="37"/>
        <v>0</v>
      </c>
      <c r="O20" s="43">
        <v>0</v>
      </c>
      <c r="P20" s="43">
        <f t="shared" si="38"/>
        <v>0</v>
      </c>
      <c r="Q20" s="43">
        <v>640</v>
      </c>
      <c r="R20" s="44">
        <v>15500000</v>
      </c>
    </row>
    <row r="21" spans="1:24" s="43" customFormat="1" x14ac:dyDescent="0.25">
      <c r="A21" s="41">
        <f t="shared" si="30"/>
        <v>0</v>
      </c>
      <c r="B21" s="41">
        <f t="shared" si="31"/>
        <v>650</v>
      </c>
      <c r="C21" s="41">
        <f t="shared" si="39"/>
        <v>780</v>
      </c>
      <c r="D21" s="41">
        <f t="shared" si="32"/>
        <v>936</v>
      </c>
      <c r="E21" s="42">
        <f t="shared" si="33"/>
        <v>15500000</v>
      </c>
      <c r="F21" s="41">
        <f t="shared" si="34"/>
        <v>23846</v>
      </c>
      <c r="G21" s="41">
        <f t="shared" si="35"/>
        <v>19872</v>
      </c>
      <c r="H21" s="41">
        <f t="shared" si="36"/>
        <v>16560</v>
      </c>
      <c r="I21" s="41" t="e">
        <f>#REF!</f>
        <v>#REF!</v>
      </c>
      <c r="J21" s="41">
        <f t="shared" si="37"/>
        <v>0</v>
      </c>
      <c r="O21" s="43">
        <v>0</v>
      </c>
      <c r="P21" s="43">
        <f t="shared" si="38"/>
        <v>0</v>
      </c>
      <c r="Q21" s="43">
        <v>650</v>
      </c>
      <c r="R21" s="44">
        <v>15500000</v>
      </c>
    </row>
    <row r="22" spans="1:24" x14ac:dyDescent="0.25">
      <c r="A22" s="4">
        <f t="shared" ref="A22:A24" si="40">N22</f>
        <v>0</v>
      </c>
      <c r="B22" s="4">
        <f t="shared" ref="B22:B24" si="41">Q22</f>
        <v>398</v>
      </c>
      <c r="C22" s="4">
        <f t="shared" ref="C22:C24" si="42">B22*1.2</f>
        <v>477.59999999999997</v>
      </c>
      <c r="D22" s="4">
        <f t="shared" ref="D22:D24" si="43">C22*1.2</f>
        <v>573.11999999999989</v>
      </c>
      <c r="E22" s="5">
        <f t="shared" ref="E22:E24" si="44">R22</f>
        <v>8040000</v>
      </c>
      <c r="F22" s="9">
        <f t="shared" ref="F22:F24" si="45">ROUND((E22/B22),0)</f>
        <v>20201</v>
      </c>
      <c r="G22" s="9">
        <f t="shared" ref="G22:G24" si="46">ROUND((E22/C22),0)</f>
        <v>16834</v>
      </c>
      <c r="H22" s="9">
        <f t="shared" ref="H22:H24" si="47">ROUND((E22/D22),0)</f>
        <v>14028</v>
      </c>
      <c r="I22" s="4" t="e">
        <f>#REF!</f>
        <v>#REF!</v>
      </c>
      <c r="J22" s="4">
        <f t="shared" ref="J22:J24" si="48">S22</f>
        <v>0</v>
      </c>
      <c r="O22">
        <v>0</v>
      </c>
      <c r="P22">
        <f t="shared" ref="P22:P24" si="49">O22/1.2</f>
        <v>0</v>
      </c>
      <c r="Q22">
        <v>398</v>
      </c>
      <c r="R22" s="2">
        <v>8040000</v>
      </c>
    </row>
    <row r="23" spans="1:24" x14ac:dyDescent="0.25">
      <c r="A23" s="4">
        <f t="shared" si="40"/>
        <v>0</v>
      </c>
      <c r="B23" s="4">
        <f t="shared" si="41"/>
        <v>0</v>
      </c>
      <c r="C23" s="4">
        <f t="shared" si="42"/>
        <v>0</v>
      </c>
      <c r="D23" s="4">
        <f t="shared" si="43"/>
        <v>0</v>
      </c>
      <c r="E23" s="5">
        <f t="shared" si="44"/>
        <v>0</v>
      </c>
      <c r="F23" s="9" t="e">
        <f t="shared" si="45"/>
        <v>#DIV/0!</v>
      </c>
      <c r="G23" s="9" t="e">
        <f t="shared" si="46"/>
        <v>#DIV/0!</v>
      </c>
      <c r="H23" s="9" t="e">
        <f t="shared" si="47"/>
        <v>#DIV/0!</v>
      </c>
      <c r="I23" s="4" t="e">
        <f>#REF!</f>
        <v>#REF!</v>
      </c>
      <c r="J23" s="4">
        <f t="shared" si="48"/>
        <v>0</v>
      </c>
      <c r="O23">
        <v>0</v>
      </c>
      <c r="P23">
        <f t="shared" si="49"/>
        <v>0</v>
      </c>
      <c r="Q23">
        <f t="shared" ref="Q23:Q24" si="50">P23/1.2</f>
        <v>0</v>
      </c>
      <c r="R23" s="2">
        <v>0</v>
      </c>
    </row>
    <row r="24" spans="1:24" x14ac:dyDescent="0.25">
      <c r="A24" s="4">
        <f t="shared" si="40"/>
        <v>0</v>
      </c>
      <c r="B24" s="4">
        <f t="shared" si="41"/>
        <v>0</v>
      </c>
      <c r="C24" s="4">
        <f t="shared" si="42"/>
        <v>0</v>
      </c>
      <c r="D24" s="4">
        <f t="shared" si="43"/>
        <v>0</v>
      </c>
      <c r="E24" s="5">
        <f t="shared" si="44"/>
        <v>0</v>
      </c>
      <c r="F24" s="9" t="e">
        <f t="shared" si="45"/>
        <v>#DIV/0!</v>
      </c>
      <c r="G24" s="9" t="e">
        <f t="shared" si="46"/>
        <v>#DIV/0!</v>
      </c>
      <c r="H24" s="9" t="e">
        <f t="shared" si="47"/>
        <v>#DIV/0!</v>
      </c>
      <c r="I24" s="4" t="e">
        <f>#REF!</f>
        <v>#REF!</v>
      </c>
      <c r="J24" s="4">
        <f t="shared" si="48"/>
        <v>0</v>
      </c>
      <c r="O24">
        <v>0</v>
      </c>
      <c r="P24">
        <f t="shared" si="49"/>
        <v>0</v>
      </c>
      <c r="Q24">
        <f t="shared" si="50"/>
        <v>0</v>
      </c>
      <c r="R24" s="2">
        <v>0</v>
      </c>
    </row>
    <row r="25" spans="1:24" x14ac:dyDescent="0.25">
      <c r="A25" s="4">
        <f t="shared" si="30"/>
        <v>0</v>
      </c>
      <c r="B25" s="4">
        <f t="shared" si="31"/>
        <v>0</v>
      </c>
      <c r="C25" s="4">
        <f t="shared" si="39"/>
        <v>0</v>
      </c>
      <c r="D25" s="4">
        <f t="shared" si="32"/>
        <v>0</v>
      </c>
      <c r="E25" s="5">
        <f t="shared" si="33"/>
        <v>0</v>
      </c>
      <c r="F25" s="9" t="e">
        <f t="shared" si="34"/>
        <v>#DIV/0!</v>
      </c>
      <c r="G25" s="9" t="e">
        <f t="shared" si="35"/>
        <v>#DIV/0!</v>
      </c>
      <c r="H25" s="9" t="e">
        <f t="shared" si="36"/>
        <v>#DIV/0!</v>
      </c>
      <c r="I25" s="4" t="e">
        <f>#REF!</f>
        <v>#REF!</v>
      </c>
      <c r="J25" s="4">
        <f t="shared" si="37"/>
        <v>0</v>
      </c>
      <c r="O25">
        <v>0</v>
      </c>
      <c r="P25">
        <f t="shared" si="38"/>
        <v>0</v>
      </c>
      <c r="Q25">
        <f t="shared" si="38"/>
        <v>0</v>
      </c>
      <c r="R25" s="2">
        <v>0</v>
      </c>
    </row>
    <row r="26" spans="1:24" x14ac:dyDescent="0.25">
      <c r="A26" s="4">
        <f t="shared" si="30"/>
        <v>0</v>
      </c>
      <c r="B26" s="4">
        <f t="shared" si="31"/>
        <v>0</v>
      </c>
      <c r="C26" s="4">
        <f t="shared" si="39"/>
        <v>0</v>
      </c>
      <c r="D26" s="4">
        <f t="shared" si="32"/>
        <v>0</v>
      </c>
      <c r="E26" s="5">
        <f t="shared" si="33"/>
        <v>0</v>
      </c>
      <c r="F26" s="9" t="e">
        <f t="shared" si="34"/>
        <v>#DIV/0!</v>
      </c>
      <c r="G26" s="9" t="e">
        <f t="shared" si="35"/>
        <v>#DIV/0!</v>
      </c>
      <c r="H26" s="9" t="e">
        <f t="shared" si="36"/>
        <v>#DIV/0!</v>
      </c>
      <c r="I26" s="4" t="e">
        <f>#REF!</f>
        <v>#REF!</v>
      </c>
      <c r="J26" s="4">
        <f t="shared" si="37"/>
        <v>0</v>
      </c>
      <c r="O26">
        <v>0</v>
      </c>
      <c r="P26">
        <f t="shared" si="38"/>
        <v>0</v>
      </c>
      <c r="Q26">
        <f t="shared" si="38"/>
        <v>0</v>
      </c>
      <c r="R26" s="2">
        <v>0</v>
      </c>
    </row>
    <row r="27" spans="1:24" x14ac:dyDescent="0.25">
      <c r="A27" s="4">
        <f t="shared" si="30"/>
        <v>0</v>
      </c>
      <c r="B27" s="4">
        <f t="shared" si="31"/>
        <v>0</v>
      </c>
      <c r="C27" s="4">
        <f t="shared" si="39"/>
        <v>0</v>
      </c>
      <c r="D27" s="4">
        <f t="shared" si="32"/>
        <v>0</v>
      </c>
      <c r="E27" s="5">
        <f t="shared" si="33"/>
        <v>0</v>
      </c>
      <c r="F27" s="9" t="e">
        <f t="shared" si="34"/>
        <v>#DIV/0!</v>
      </c>
      <c r="G27" s="9" t="e">
        <f t="shared" si="35"/>
        <v>#DIV/0!</v>
      </c>
      <c r="H27" s="9" t="e">
        <f t="shared" si="36"/>
        <v>#DIV/0!</v>
      </c>
      <c r="I27" s="4" t="e">
        <f>#REF!</f>
        <v>#REF!</v>
      </c>
      <c r="J27" s="4">
        <f t="shared" si="37"/>
        <v>0</v>
      </c>
      <c r="O27">
        <v>0</v>
      </c>
      <c r="P27">
        <f t="shared" si="38"/>
        <v>0</v>
      </c>
      <c r="Q27">
        <f t="shared" si="38"/>
        <v>0</v>
      </c>
      <c r="R27" s="2">
        <v>0</v>
      </c>
    </row>
    <row r="28" spans="1:24" x14ac:dyDescent="0.25">
      <c r="A28" s="4">
        <f t="shared" si="30"/>
        <v>0</v>
      </c>
      <c r="B28" s="4">
        <f t="shared" si="31"/>
        <v>0</v>
      </c>
      <c r="C28" s="4">
        <f t="shared" si="39"/>
        <v>0</v>
      </c>
      <c r="D28" s="4">
        <f t="shared" si="32"/>
        <v>0</v>
      </c>
      <c r="E28" s="5">
        <f t="shared" si="33"/>
        <v>0</v>
      </c>
      <c r="F28" s="9" t="e">
        <f t="shared" si="34"/>
        <v>#DIV/0!</v>
      </c>
      <c r="G28" s="9" t="e">
        <f t="shared" si="35"/>
        <v>#DIV/0!</v>
      </c>
      <c r="H28" s="9" t="e">
        <f t="shared" si="36"/>
        <v>#DIV/0!</v>
      </c>
      <c r="I28" s="4" t="e">
        <f>#REF!</f>
        <v>#REF!</v>
      </c>
      <c r="J28" s="4">
        <f t="shared" si="37"/>
        <v>0</v>
      </c>
      <c r="O28">
        <v>0</v>
      </c>
      <c r="P28">
        <f t="shared" si="38"/>
        <v>0</v>
      </c>
      <c r="Q28">
        <f t="shared" si="38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18500</v>
      </c>
      <c r="X31" s="22"/>
    </row>
    <row r="32" spans="1:24" ht="15.75" x14ac:dyDescent="0.25">
      <c r="D32" t="s">
        <v>39</v>
      </c>
      <c r="E32">
        <v>37.619999999999997</v>
      </c>
      <c r="F32" s="7">
        <f>E32*10.764</f>
        <v>404.94167999999996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5:25" ht="15.75" x14ac:dyDescent="0.25">
      <c r="E34">
        <v>41.38</v>
      </c>
      <c r="F34" s="7">
        <f>E34/E32</f>
        <v>1.0999468367889422</v>
      </c>
      <c r="S34" s="10"/>
      <c r="T34" s="10"/>
      <c r="U34" s="17" t="s">
        <v>18</v>
      </c>
      <c r="V34" s="23"/>
      <c r="W34" s="24">
        <f>W35-W33</f>
        <v>60</v>
      </c>
      <c r="X34" s="31">
        <v>2024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41</v>
      </c>
      <c r="Q36" s="46"/>
      <c r="R36" s="46"/>
      <c r="S36" s="46"/>
      <c r="T36" s="47"/>
      <c r="U36" s="21" t="s">
        <v>20</v>
      </c>
      <c r="V36" s="23"/>
      <c r="W36" s="24">
        <f>90*W33/W35</f>
        <v>0</v>
      </c>
      <c r="X36" s="24"/>
    </row>
    <row r="37" spans="5:25" ht="15.75" x14ac:dyDescent="0.25">
      <c r="U37" s="17"/>
      <c r="V37" s="26"/>
      <c r="W37" s="27">
        <f>W36%</f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18500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21000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405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8505000</v>
      </c>
      <c r="X45" s="33">
        <v>1200000</v>
      </c>
      <c r="Y45" s="15">
        <f>W45+X45</f>
        <v>9705000</v>
      </c>
    </row>
    <row r="46" spans="5:25" ht="15.75" x14ac:dyDescent="0.25">
      <c r="S46" s="11"/>
      <c r="T46" s="10"/>
      <c r="U46" s="17" t="s">
        <v>24</v>
      </c>
      <c r="V46" s="23"/>
      <c r="W46" s="34">
        <f>W45*0.95</f>
        <v>8079750</v>
      </c>
      <c r="X46" s="35"/>
      <c r="Y46" s="15">
        <f>Y45*0.95</f>
        <v>9219750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6804000</v>
      </c>
      <c r="X47" s="34"/>
      <c r="Y47" s="15">
        <f>Y45*0.8</f>
        <v>7764000</v>
      </c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1012500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17718.75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U14" sqref="U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S16" sqref="S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S11:S14"/>
  <sheetViews>
    <sheetView workbookViewId="0">
      <selection activeCell="U21" sqref="U21"/>
    </sheetView>
  </sheetViews>
  <sheetFormatPr defaultRowHeight="15" x14ac:dyDescent="0.25"/>
  <cols>
    <col min="19" max="19" width="17.7109375" customWidth="1"/>
  </cols>
  <sheetData>
    <row r="11" spans="19:19" x14ac:dyDescent="0.25">
      <c r="S11">
        <v>5915000</v>
      </c>
    </row>
    <row r="12" spans="19:19" x14ac:dyDescent="0.25">
      <c r="S12">
        <v>414100</v>
      </c>
    </row>
    <row r="13" spans="19:19" x14ac:dyDescent="0.25">
      <c r="S13">
        <v>30000</v>
      </c>
    </row>
    <row r="14" spans="19:19" x14ac:dyDescent="0.25">
      <c r="S14">
        <f>SUM(S11:S13)</f>
        <v>6359100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DA2D8-4987-46E0-9331-8B82CCFEB4E5}">
  <dimension ref="R12:R15"/>
  <sheetViews>
    <sheetView workbookViewId="0">
      <selection activeCell="R14" sqref="R14"/>
    </sheetView>
  </sheetViews>
  <sheetFormatPr defaultRowHeight="15" x14ac:dyDescent="0.25"/>
  <cols>
    <col min="18" max="18" width="18.7109375" customWidth="1"/>
  </cols>
  <sheetData>
    <row r="12" spans="18:18" x14ac:dyDescent="0.25">
      <c r="R12">
        <v>8370000</v>
      </c>
    </row>
    <row r="13" spans="18:18" x14ac:dyDescent="0.25">
      <c r="R13">
        <v>585900</v>
      </c>
    </row>
    <row r="14" spans="18:18" x14ac:dyDescent="0.25">
      <c r="R14">
        <v>30000</v>
      </c>
    </row>
    <row r="15" spans="18:18" x14ac:dyDescent="0.25">
      <c r="R15">
        <f>SUM(R12:R14)</f>
        <v>8985900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6844A-55B8-4F13-BAFB-C0E3152BBD3B}">
  <dimension ref="R11:V16"/>
  <sheetViews>
    <sheetView workbookViewId="0">
      <selection activeCell="U19" sqref="U19"/>
    </sheetView>
  </sheetViews>
  <sheetFormatPr defaultRowHeight="15" x14ac:dyDescent="0.25"/>
  <cols>
    <col min="22" max="22" width="22.42578125" customWidth="1"/>
  </cols>
  <sheetData>
    <row r="11" spans="18:22" x14ac:dyDescent="0.25">
      <c r="R11">
        <v>57.99</v>
      </c>
      <c r="S11">
        <f>R11*10.764</f>
        <v>624.20435999999995</v>
      </c>
      <c r="V11">
        <v>10188759</v>
      </c>
    </row>
    <row r="12" spans="18:22" x14ac:dyDescent="0.25">
      <c r="V12">
        <v>713300</v>
      </c>
    </row>
    <row r="13" spans="18:22" x14ac:dyDescent="0.25">
      <c r="V13">
        <v>30000</v>
      </c>
    </row>
    <row r="14" spans="18:22" x14ac:dyDescent="0.25">
      <c r="V14">
        <f>SUM(V11:V13)</f>
        <v>10932059</v>
      </c>
    </row>
    <row r="16" spans="18:22" x14ac:dyDescent="0.25">
      <c r="R16">
        <v>46.88</v>
      </c>
      <c r="S16">
        <f>R16*10.764</f>
        <v>504.61631999999997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36CA4-B4CF-4B7D-B226-8531F0D00D95}">
  <dimension ref="S11:V14"/>
  <sheetViews>
    <sheetView workbookViewId="0">
      <selection activeCell="S23" sqref="S23"/>
    </sheetView>
  </sheetViews>
  <sheetFormatPr defaultRowHeight="15" x14ac:dyDescent="0.25"/>
  <cols>
    <col min="22" max="22" width="18.140625" customWidth="1"/>
  </cols>
  <sheetData>
    <row r="11" spans="19:22" x14ac:dyDescent="0.25">
      <c r="V11">
        <v>6700000</v>
      </c>
    </row>
    <row r="12" spans="19:22" x14ac:dyDescent="0.25">
      <c r="S12">
        <v>38.479999999999997</v>
      </c>
      <c r="T12">
        <f>S12*10.764</f>
        <v>414.19871999999992</v>
      </c>
      <c r="V12">
        <v>134500</v>
      </c>
    </row>
    <row r="13" spans="19:22" x14ac:dyDescent="0.25">
      <c r="V13">
        <v>30000</v>
      </c>
    </row>
    <row r="14" spans="19:22" x14ac:dyDescent="0.25">
      <c r="V14">
        <f>SUM(V11:V13)</f>
        <v>6864500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3" sqref="T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3:S19"/>
  <sheetViews>
    <sheetView zoomScaleNormal="100" workbookViewId="0">
      <selection activeCell="S15" sqref="S15"/>
    </sheetView>
  </sheetViews>
  <sheetFormatPr defaultRowHeight="15" x14ac:dyDescent="0.25"/>
  <sheetData>
    <row r="13" spans="19:19" x14ac:dyDescent="0.25">
      <c r="S13">
        <v>59.46</v>
      </c>
    </row>
    <row r="14" spans="19:19" x14ac:dyDescent="0.25">
      <c r="S14">
        <f>S13*10.764</f>
        <v>640.02743999999996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5" sqref="T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2024-09-12T08:32:12Z</dcterms:modified>
</cp:coreProperties>
</file>