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Shakur Qureshi\"/>
    </mc:Choice>
  </mc:AlternateContent>
  <bookViews>
    <workbookView xWindow="0" yWindow="0" windowWidth="15360" windowHeight="7755"/>
  </bookViews>
  <sheets>
    <sheet name="Calculation" sheetId="1" r:id="rId1"/>
    <sheet name="Listing1" sheetId="2" r:id="rId2"/>
  </sheets>
  <calcPr calcId="152511"/>
</workbook>
</file>

<file path=xl/calcChain.xml><?xml version="1.0" encoding="utf-8"?>
<calcChain xmlns="http://schemas.openxmlformats.org/spreadsheetml/2006/main">
  <c r="C46" i="1" l="1"/>
  <c r="D65" i="1" l="1"/>
  <c r="D66" i="1" s="1"/>
  <c r="C60" i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" i="1"/>
  <c r="I7" i="1"/>
  <c r="C35" i="1" l="1"/>
  <c r="H12" i="1"/>
  <c r="H11" i="1"/>
  <c r="H10" i="1"/>
  <c r="H9" i="1"/>
  <c r="H8" i="1"/>
  <c r="D44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36" i="1" s="1"/>
  <c r="C37" i="1" s="1"/>
  <c r="C43" i="1"/>
  <c r="C44" i="1" s="1"/>
  <c r="C45" i="1" s="1"/>
  <c r="C38" i="1" l="1"/>
  <c r="C42" i="1"/>
  <c r="C39" i="1"/>
  <c r="C40" i="1" s="1"/>
  <c r="C41" i="1" s="1"/>
</calcChain>
</file>

<file path=xl/sharedStrings.xml><?xml version="1.0" encoding="utf-8"?>
<sst xmlns="http://schemas.openxmlformats.org/spreadsheetml/2006/main" count="28" uniqueCount="25">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</sst>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3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0</xdr:rowOff>
    </xdr:from>
    <xdr:to>
      <xdr:col>9</xdr:col>
      <xdr:colOff>438150</xdr:colOff>
      <xdr:row>17</xdr:row>
      <xdr:rowOff>133350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90500"/>
          <a:ext cx="5734050" cy="3181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E6" activePane="bottomRight" state="frozen"/>
      <selection pane="topRight" activeCell="D1" sqref="D1"/>
      <selection pane="bottomLeft" activeCell="A6" sqref="A6"/>
      <selection pane="bottomRight" activeCell="I27" sqref="I27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175.6</v>
      </c>
      <c r="E2" s="4"/>
      <c r="F2" s="4"/>
      <c r="G2" s="23"/>
      <c r="H2" s="1"/>
    </row>
    <row r="3" spans="1:15" x14ac:dyDescent="0.3">
      <c r="B3" s="22" t="s">
        <v>10</v>
      </c>
      <c r="C3" s="25">
        <v>59000</v>
      </c>
      <c r="D3" s="13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10360400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351.05</v>
      </c>
      <c r="D7" s="35">
        <v>2017</v>
      </c>
      <c r="E7" s="35">
        <v>2024</v>
      </c>
      <c r="F7" s="35">
        <v>60</v>
      </c>
      <c r="G7" s="53">
        <v>21500</v>
      </c>
      <c r="H7" s="62">
        <v>7</v>
      </c>
      <c r="I7" s="63">
        <f>IF(H7&gt;=5,90*H7/F7,0)</f>
        <v>10.5</v>
      </c>
      <c r="J7" s="64">
        <f t="shared" ref="J7:J12" si="0">G7/100*I7</f>
        <v>2257.5</v>
      </c>
      <c r="K7" s="64">
        <f>ROUND((G7-J7),0)</f>
        <v>19243</v>
      </c>
      <c r="L7" s="64">
        <f>ROUND((K7*C7),0)</f>
        <v>6755255</v>
      </c>
      <c r="M7" s="64">
        <f>ROUND((C7*G7),0)</f>
        <v>7547575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6755255</v>
      </c>
      <c r="M27" s="15">
        <f>SUM(M7:M26)</f>
        <v>7547575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9"/>
      <c r="M33" s="70"/>
      <c r="N33" s="72"/>
      <c r="O33" s="71"/>
    </row>
    <row r="34" spans="2:15" x14ac:dyDescent="0.3">
      <c r="C34" s="7" t="s">
        <v>22</v>
      </c>
      <c r="D34" s="7"/>
      <c r="E34" s="7"/>
      <c r="F34" s="19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10360400</v>
      </c>
      <c r="D35" s="74"/>
      <c r="E35" s="17"/>
      <c r="F35" s="17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6755255</v>
      </c>
      <c r="D36" s="74"/>
      <c r="E36" s="17"/>
      <c r="F36" s="17"/>
      <c r="G36" s="17"/>
      <c r="H36" s="18"/>
      <c r="K36" s="18"/>
    </row>
    <row r="37" spans="2:15" x14ac:dyDescent="0.3">
      <c r="B37" s="11" t="s">
        <v>12</v>
      </c>
      <c r="C37" s="65">
        <f>C35+C36</f>
        <v>17115655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ht="33" x14ac:dyDescent="0.3">
      <c r="B38" s="11" t="s">
        <v>13</v>
      </c>
      <c r="C38" s="65">
        <f>ROUND((C37*0.9),0)</f>
        <v>15404090</v>
      </c>
      <c r="D38" s="30"/>
      <c r="E38" s="27"/>
      <c r="F38" s="28"/>
      <c r="G38" s="37" t="s">
        <v>24</v>
      </c>
      <c r="H38" s="67"/>
      <c r="I38" s="27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13692524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13692524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13692524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4880671.7374999998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77">
        <f>L27*0.85</f>
        <v>5741966.75</v>
      </c>
      <c r="D46" s="73"/>
      <c r="E46" s="27"/>
      <c r="F46" s="37"/>
      <c r="G46" s="37"/>
      <c r="H46" s="67"/>
      <c r="I46" s="27"/>
      <c r="J46" s="37"/>
      <c r="K46" s="27"/>
      <c r="L46" s="37"/>
      <c r="M46" s="39"/>
      <c r="N46" s="37"/>
    </row>
    <row r="47" spans="2:15" x14ac:dyDescent="0.3"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37"/>
      <c r="G48" s="37"/>
      <c r="H48" s="38"/>
      <c r="I48" s="27"/>
      <c r="J48" s="37"/>
      <c r="K48" s="27"/>
      <c r="L48" s="37"/>
      <c r="M48" s="39"/>
      <c r="N48" s="37"/>
    </row>
    <row r="49" spans="3:14" x14ac:dyDescent="0.3">
      <c r="E49" s="27"/>
      <c r="F49" s="37"/>
      <c r="G49" s="37"/>
      <c r="H49" s="37"/>
      <c r="I49" s="27"/>
      <c r="J49" s="37"/>
      <c r="K49" s="40"/>
      <c r="L49" s="37"/>
      <c r="M49" s="39"/>
      <c r="N49" s="37"/>
    </row>
    <row r="50" spans="3:14" x14ac:dyDescent="0.3">
      <c r="E50" s="27"/>
      <c r="F50" s="37"/>
      <c r="G50" s="37"/>
      <c r="H50" s="37"/>
      <c r="I50" s="27"/>
      <c r="J50" s="37"/>
      <c r="K50" s="40"/>
      <c r="L50" s="37"/>
      <c r="M50" s="39"/>
      <c r="N50" s="37"/>
    </row>
    <row r="51" spans="3:14" x14ac:dyDescent="0.3">
      <c r="E51" s="27"/>
      <c r="F51" s="37"/>
      <c r="G51" s="37"/>
      <c r="H51" s="38"/>
      <c r="I51" s="27"/>
      <c r="J51" s="37"/>
      <c r="K51" s="40"/>
      <c r="L51" s="37"/>
      <c r="M51" s="39"/>
      <c r="N51" s="37"/>
    </row>
    <row r="52" spans="3:14" x14ac:dyDescent="0.3">
      <c r="E52" s="27"/>
      <c r="F52" s="37"/>
      <c r="G52" s="37"/>
      <c r="H52" s="37"/>
      <c r="I52" s="27"/>
      <c r="J52" s="37"/>
      <c r="K52" s="40"/>
      <c r="L52" s="37"/>
      <c r="M52" s="39"/>
      <c r="N52" s="37"/>
    </row>
    <row r="53" spans="3:14" x14ac:dyDescent="0.3">
      <c r="E53" s="27"/>
      <c r="F53" s="37"/>
      <c r="G53" s="37"/>
      <c r="H53" s="37"/>
      <c r="I53" s="27"/>
      <c r="J53" s="37"/>
      <c r="K53" s="40"/>
      <c r="L53" s="37"/>
      <c r="M53" s="39"/>
      <c r="N53" s="37"/>
    </row>
    <row r="54" spans="3:14" x14ac:dyDescent="0.3">
      <c r="E54" s="27"/>
      <c r="F54" s="37"/>
      <c r="G54" s="37"/>
      <c r="H54" s="37"/>
      <c r="I54" s="27"/>
      <c r="J54" s="37"/>
      <c r="K54" s="40"/>
      <c r="L54" s="37"/>
      <c r="M54" s="39"/>
      <c r="N54" s="37"/>
    </row>
    <row r="55" spans="3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3:14" x14ac:dyDescent="0.3">
      <c r="C56" s="1">
        <v>18.059999999999999</v>
      </c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3:14" x14ac:dyDescent="0.3">
      <c r="C57" s="1">
        <v>10.07</v>
      </c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3:14" x14ac:dyDescent="0.3">
      <c r="C58" s="1">
        <v>12.64</v>
      </c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3:14" x14ac:dyDescent="0.3">
      <c r="C59" s="1">
        <v>4.38</v>
      </c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3:14" x14ac:dyDescent="0.3">
      <c r="C60" s="1">
        <f>SUM(C56:C59)</f>
        <v>45.15</v>
      </c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3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3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3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3:14" x14ac:dyDescent="0.3">
      <c r="D64" s="1">
        <v>2260</v>
      </c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4:14" x14ac:dyDescent="0.3">
      <c r="D65" s="1">
        <f>D64/212</f>
        <v>10.660377358490566</v>
      </c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4:14" x14ac:dyDescent="0.3">
      <c r="D66" s="1">
        <f>D65/10.764</f>
        <v>0.99037322171038333</v>
      </c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4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4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4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4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4:14" x14ac:dyDescent="0.3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4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4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4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4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4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4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4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4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4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1" sqref="K11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Calculation</vt:lpstr>
      <vt:lpstr>Listing1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2024-09-09T11:57:55Z</dcterms:modified>
</cp:coreProperties>
</file>