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Rupa Uttam Kundu  - UBI\"/>
    </mc:Choice>
  </mc:AlternateContent>
  <xr:revisionPtr revIDLastSave="0" documentId="13_ncr:1_{0A6C5BBF-B2B6-4CCC-A013-B2A1EEF4320C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AB14" i="18" l="1"/>
  <c r="W14" i="19"/>
  <c r="U10" i="19"/>
  <c r="W46" i="4" l="1"/>
  <c r="Y12" i="18"/>
  <c r="F34" i="4"/>
  <c r="J31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9" i="4"/>
  <c r="W42" i="4" s="1"/>
  <c r="W45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<sst xmlns="http://schemas.openxmlformats.org/spreadsheetml/2006/main" count="49" uniqueCount="43">
  <si>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</si>
  <si>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</si>
  <si>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</si>
  <si>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</si>
  <si>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</si>
  <si>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</si>
  <si>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</si>
  <si>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</si>
  <si>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</si>
  <si>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</si>
  <si>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</si>
  <si>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</si>
  <si>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</si>
  <si>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</si>
  <si>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</si>
  <si>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</si>
  <si>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</si>
  <si>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</si>
  <si>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</si>
  <si>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</si>
  <si>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</si>
  <si>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</si>
  <si>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</si>
  <si>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</si>
  <si>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</si>
  <si>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</si>
  <si>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</si>
  <si>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</si>
  <si>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</si>
  <si>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</si>
  <si>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</si>
  <si>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</si>
  <si>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</si>
  <si>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</si>
  <si>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</si>
  <si>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</si>
  <si>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</si>
  <si>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</si>
  <si>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</si>
  <si>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</si>
  <si>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Union Bank of India ( RLP Vashi ) - Rupa Uttam Kundu And Uttam Madhusudan Kundu</t>
  </si>
  <si>
    <t>As per Rera</t>
  </si>
  <si>
    <t>Agree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</si>
</sst>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306034</xdr:colOff>
      <xdr:row>39</xdr:row>
      <xdr:rowOff>10499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9D267E-2228-4F5D-A5A4-0216C0872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0434" cy="69827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12</xdr:col>
      <xdr:colOff>353410</xdr:colOff>
      <xdr:row>50</xdr:row>
      <xdr:rowOff>105960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F0E713-D186-4DF6-84BF-0CE94262A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059010" cy="8487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0</xdr:rowOff>
    </xdr:from>
    <xdr:to>
      <xdr:col>13</xdr:col>
      <xdr:colOff>77249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36CDAB-2F14-45CE-9087-91155BDD7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0"/>
          <a:ext cx="7516274" cy="8945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46</xdr:row>
      <xdr:rowOff>105940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C6EFB2-A6F2-40F5-AABC-9E907EFF7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83450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306034</xdr:colOff>
      <xdr:row>52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8BFDCD-738D-490B-8A85-054A4564A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40434" cy="8611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105981</xdr:colOff>
      <xdr:row>40</xdr:row>
      <xdr:rowOff>39169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570788-D5CE-439B-B55B-A13EC3BBF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40381" cy="765916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86928</xdr:colOff>
      <xdr:row>34</xdr:row>
      <xdr:rowOff>105667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A45921-2EE2-449C-9CB5-7836E2E60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21328" cy="63921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zoomScaleNormal="100" workbookViewId="0">
      <selection activeCell="U22" sqref="U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:A14" si="0">N3</f>
        <v>0</v>
      </c>
      <c r="B3" s="44">
        <f t="shared" ref="B3:B14" si="1">Q3</f>
        <v>382</v>
      </c>
      <c r="C3" s="44">
        <f>B3*1.2</f>
        <v>458.4</v>
      </c>
      <c r="D3" s="44">
        <f t="shared" ref="D3:D14" si="2">C3*1.2</f>
        <v>550.07999999999993</v>
      </c>
      <c r="E3" s="45">
        <f t="shared" ref="E3:E14" si="3">R3</f>
        <v>7147186</v>
      </c>
      <c r="F3" s="44">
        <f t="shared" ref="F3:F14" si="4">ROUND((E3/B3),0)</f>
        <v>18710</v>
      </c>
      <c r="G3" s="44">
        <f t="shared" ref="G3:G14" si="5">ROUND((E3/C3),0)</f>
        <v>15592</v>
      </c>
      <c r="H3" s="44">
        <f t="shared" ref="H3:H14" si="6">ROUND((E3/D3),0)</f>
        <v>12993</v>
      </c>
      <c r="I3" s="44" t="e">
        <f>#REF!</f>
        <v>#REF!</v>
      </c>
      <c r="J3" s="44">
        <f t="shared" ref="J3:J14" si="7">S3</f>
        <v>0</v>
      </c>
      <c r="O3" s="46">
        <v>0</v>
      </c>
      <c r="P3" s="46">
        <f t="shared" ref="P3:Q14" si="8">O3/1.2</f>
        <v>0</v>
      </c>
      <c r="Q3" s="46">
        <v>382</v>
      </c>
      <c r="R3" s="47">
        <v>7147186</v>
      </c>
    </row>
    <row r="4" spans="1:20" s="46" customFormat="1" x14ac:dyDescent="0.25">
      <c r="A4" s="44">
        <f t="shared" ref="A4:A9" si="9">N4</f>
        <v>0</v>
      </c>
      <c r="B4" s="44">
        <f t="shared" ref="B4:B9" si="10">Q4</f>
        <v>408</v>
      </c>
      <c r="C4" s="44">
        <f t="shared" ref="C4:C9" si="11">B4*1.2</f>
        <v>489.59999999999997</v>
      </c>
      <c r="D4" s="44">
        <f t="shared" ref="D4:D9" si="12">C4*1.2</f>
        <v>587.52</v>
      </c>
      <c r="E4" s="45">
        <f t="shared" ref="E4:E9" si="13">R4</f>
        <v>7141964</v>
      </c>
      <c r="F4" s="44">
        <f t="shared" ref="F4:F9" si="14">ROUND((E4/B4),0)</f>
        <v>17505</v>
      </c>
      <c r="G4" s="44">
        <f t="shared" ref="G4:G9" si="15">ROUND((E4/C4),0)</f>
        <v>14587</v>
      </c>
      <c r="H4" s="44">
        <f t="shared" ref="H4:H9" si="16">ROUND((E4/D4),0)</f>
        <v>12156</v>
      </c>
      <c r="I4" s="44" t="e">
        <f>#REF!</f>
        <v>#REF!</v>
      </c>
      <c r="J4" s="44">
        <f t="shared" ref="J4:J9" si="17">S4</f>
        <v>0</v>
      </c>
      <c r="O4" s="46">
        <v>0</v>
      </c>
      <c r="P4" s="46">
        <f t="shared" ref="P4:P9" si="18">O4/1.2</f>
        <v>0</v>
      </c>
      <c r="Q4" s="46">
        <v>408</v>
      </c>
      <c r="R4" s="47">
        <v>7141964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ref="Q4:Q9" si="19">P5/1.2</f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530</v>
      </c>
      <c r="C16" s="4">
        <f>B16*1.2</f>
        <v>636</v>
      </c>
      <c r="D16" s="4">
        <f t="shared" ref="D16:D28" si="34">C16*1.2</f>
        <v>763.19999999999993</v>
      </c>
      <c r="E16" s="5">
        <f t="shared" ref="E16:E28" si="35">R16</f>
        <v>13500000</v>
      </c>
      <c r="F16" s="9">
        <f t="shared" ref="F16:F28" si="36">ROUND((E16/B16),0)</f>
        <v>25472</v>
      </c>
      <c r="G16" s="9">
        <f t="shared" ref="G16:G28" si="37">ROUND((E16/C16),0)</f>
        <v>21226</v>
      </c>
      <c r="H16" s="9">
        <f t="shared" ref="H16:H28" si="38">ROUND((E16/D16),0)</f>
        <v>17689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530</v>
      </c>
      <c r="R16" s="2">
        <v>13500000</v>
      </c>
    </row>
    <row r="17" spans="1:24" x14ac:dyDescent="0.25">
      <c r="A17" s="4">
        <f t="shared" si="32"/>
        <v>0</v>
      </c>
      <c r="B17" s="4">
        <f t="shared" si="33"/>
        <v>399</v>
      </c>
      <c r="C17" s="4">
        <f t="shared" ref="C17:C28" si="41">B17*1.2</f>
        <v>478.79999999999995</v>
      </c>
      <c r="D17" s="4">
        <f t="shared" si="34"/>
        <v>574.55999999999995</v>
      </c>
      <c r="E17" s="5">
        <f t="shared" si="35"/>
        <v>6980000</v>
      </c>
      <c r="F17" s="9">
        <f t="shared" si="36"/>
        <v>17494</v>
      </c>
      <c r="G17" s="9">
        <f t="shared" si="37"/>
        <v>14578</v>
      </c>
      <c r="H17" s="9">
        <f t="shared" si="38"/>
        <v>12148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399</v>
      </c>
      <c r="R17" s="2">
        <v>6980000</v>
      </c>
    </row>
    <row r="18" spans="1:24" s="46" customFormat="1" x14ac:dyDescent="0.25">
      <c r="A18" s="44">
        <f t="shared" si="32"/>
        <v>0</v>
      </c>
      <c r="B18" s="44">
        <f t="shared" si="33"/>
        <v>540</v>
      </c>
      <c r="C18" s="44">
        <f t="shared" si="41"/>
        <v>648</v>
      </c>
      <c r="D18" s="44">
        <f t="shared" si="34"/>
        <v>777.6</v>
      </c>
      <c r="E18" s="45">
        <f t="shared" si="35"/>
        <v>10900000</v>
      </c>
      <c r="F18" s="44">
        <f t="shared" si="36"/>
        <v>20185</v>
      </c>
      <c r="G18" s="44">
        <f t="shared" si="37"/>
        <v>16821</v>
      </c>
      <c r="H18" s="44">
        <f t="shared" si="38"/>
        <v>14017</v>
      </c>
      <c r="I18" s="44" t="e">
        <f>#REF!</f>
        <v>#REF!</v>
      </c>
      <c r="J18" s="44">
        <f t="shared" si="39"/>
        <v>0</v>
      </c>
      <c r="O18" s="46">
        <v>0</v>
      </c>
      <c r="P18" s="46">
        <f t="shared" si="40"/>
        <v>0</v>
      </c>
      <c r="Q18" s="46">
        <v>540</v>
      </c>
      <c r="R18" s="47">
        <v>10900000</v>
      </c>
    </row>
    <row r="19" spans="1:24" x14ac:dyDescent="0.25">
      <c r="A19" s="4">
        <f t="shared" si="32"/>
        <v>0</v>
      </c>
      <c r="B19" s="4">
        <f t="shared" si="33"/>
        <v>391</v>
      </c>
      <c r="C19" s="4">
        <f t="shared" si="41"/>
        <v>469.2</v>
      </c>
      <c r="D19" s="4">
        <f t="shared" si="34"/>
        <v>563.04</v>
      </c>
      <c r="E19" s="5">
        <f t="shared" si="35"/>
        <v>7243000</v>
      </c>
      <c r="F19" s="9">
        <f t="shared" si="36"/>
        <v>18524</v>
      </c>
      <c r="G19" s="9">
        <f t="shared" si="37"/>
        <v>15437</v>
      </c>
      <c r="H19" s="9">
        <f t="shared" si="38"/>
        <v>12864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391</v>
      </c>
      <c r="R19" s="2">
        <v>7243000</v>
      </c>
    </row>
    <row r="20" spans="1:24" s="46" customFormat="1" x14ac:dyDescent="0.25">
      <c r="A20" s="44">
        <f t="shared" si="32"/>
        <v>0</v>
      </c>
      <c r="B20" s="44">
        <f t="shared" si="33"/>
        <v>399</v>
      </c>
      <c r="C20" s="44">
        <f t="shared" si="41"/>
        <v>478.79999999999995</v>
      </c>
      <c r="D20" s="44">
        <f t="shared" si="34"/>
        <v>574.55999999999995</v>
      </c>
      <c r="E20" s="45">
        <f t="shared" si="35"/>
        <v>8850000</v>
      </c>
      <c r="F20" s="44">
        <f t="shared" si="36"/>
        <v>22180</v>
      </c>
      <c r="G20" s="44">
        <f t="shared" si="37"/>
        <v>18484</v>
      </c>
      <c r="H20" s="44">
        <f t="shared" si="38"/>
        <v>15403</v>
      </c>
      <c r="I20" s="44" t="e">
        <f>#REF!</f>
        <v>#REF!</v>
      </c>
      <c r="J20" s="44">
        <f t="shared" si="39"/>
        <v>0</v>
      </c>
      <c r="O20" s="46">
        <v>0</v>
      </c>
      <c r="P20" s="46">
        <f t="shared" si="40"/>
        <v>0</v>
      </c>
      <c r="Q20" s="46">
        <v>399</v>
      </c>
      <c r="R20" s="47">
        <v>8850000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20000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I31">
        <v>55.31</v>
      </c>
      <c r="J31">
        <f>I31*10.764</f>
        <v>595.35684000000003</v>
      </c>
      <c r="S31" s="10"/>
      <c r="T31" s="10"/>
      <c r="U31" s="17" t="s">
        <v>15</v>
      </c>
      <c r="V31" s="18"/>
      <c r="W31" s="19">
        <f>W29-W30</f>
        <v>17500</v>
      </c>
      <c r="X31" s="22"/>
    </row>
    <row r="32" spans="1:24" ht="15.75" x14ac:dyDescent="0.25">
      <c r="E32" t="s">
        <v>42</v>
      </c>
      <c r="F32" s="7">
        <v>541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6:25" ht="15.75" x14ac:dyDescent="0.25">
      <c r="F33" s="7">
        <v>595</v>
      </c>
      <c r="S33" s="10"/>
      <c r="T33" s="10"/>
      <c r="U33" s="17" t="s">
        <v>17</v>
      </c>
      <c r="V33" s="23"/>
      <c r="W33" s="24">
        <f>X33-X34</f>
        <v>-2</v>
      </c>
      <c r="X33" s="25">
        <v>2024</v>
      </c>
    </row>
    <row r="34" spans="6:25" ht="15.75" x14ac:dyDescent="0.25">
      <c r="F34" s="7">
        <f>F33/F32</f>
        <v>1.0998151571164509</v>
      </c>
      <c r="S34" s="10"/>
      <c r="T34" s="10"/>
      <c r="U34" s="17" t="s">
        <v>18</v>
      </c>
      <c r="V34" s="23"/>
      <c r="W34" s="24">
        <f>W35-W33</f>
        <v>62</v>
      </c>
      <c r="X34" s="31">
        <v>2026</v>
      </c>
      <c r="Y34" t="s">
        <v>41</v>
      </c>
    </row>
    <row r="35" spans="6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6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-3</v>
      </c>
      <c r="X36" s="24"/>
    </row>
    <row r="37" spans="6:25" ht="15.75" x14ac:dyDescent="0.25">
      <c r="U37" s="17"/>
      <c r="V37" s="26"/>
      <c r="W37" s="27">
        <f>W36%</f>
        <v>-0.03</v>
      </c>
      <c r="X37" s="27"/>
    </row>
    <row r="38" spans="6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v>0</v>
      </c>
      <c r="X38" s="22"/>
    </row>
    <row r="39" spans="6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6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17500</v>
      </c>
      <c r="X40" s="22"/>
    </row>
    <row r="41" spans="6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6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20000</v>
      </c>
      <c r="X42" s="22"/>
    </row>
    <row r="43" spans="6:25" ht="15.75" x14ac:dyDescent="0.25">
      <c r="S43" s="10"/>
      <c r="T43" s="10"/>
      <c r="U43" s="23"/>
      <c r="V43" s="23"/>
      <c r="W43" s="24"/>
      <c r="X43" s="24"/>
    </row>
    <row r="44" spans="6:25" ht="15.75" x14ac:dyDescent="0.25">
      <c r="S44" s="10"/>
      <c r="T44" s="10"/>
      <c r="U44" s="28" t="s">
        <v>38</v>
      </c>
      <c r="V44" s="30"/>
      <c r="W44" s="25">
        <v>541</v>
      </c>
      <c r="X44" s="24"/>
    </row>
    <row r="45" spans="6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10820000</v>
      </c>
      <c r="X45" s="33"/>
    </row>
    <row r="46" spans="6:25" ht="15.75" x14ac:dyDescent="0.25">
      <c r="S46" s="11"/>
      <c r="T46" s="10"/>
      <c r="U46" s="17" t="s">
        <v>25</v>
      </c>
      <c r="V46" s="23"/>
      <c r="W46" s="34">
        <f>W45*0.95</f>
        <v>10279000</v>
      </c>
      <c r="X46" s="35"/>
    </row>
    <row r="47" spans="6:25" ht="15.75" x14ac:dyDescent="0.25">
      <c r="S47" s="10"/>
      <c r="T47" s="10"/>
      <c r="U47" s="17" t="s">
        <v>26</v>
      </c>
      <c r="V47" s="23"/>
      <c r="W47" s="34">
        <f>W45*0.8</f>
        <v>8656000</v>
      </c>
      <c r="X47" s="34"/>
    </row>
    <row r="48" spans="6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1352500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22541.666666666668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R16" sqref="R16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Q20" sqref="Q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R15" sqref="R15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Q23" sqref="Q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X11:AB14"/>
  <sheetViews>
    <sheetView topLeftCell="F1" zoomScaleNormal="100" workbookViewId="0">
      <selection activeCell="AB14" sqref="AB14"/>
    </sheetView>
  </sheetViews>
  <sheetFormatPr defaultRowHeight="15" x14ac:dyDescent="0.25"/>
  <cols>
    <col min="28" max="28" width="14.140625" customWidth="1"/>
  </cols>
  <sheetData>
    <row r="11" spans="24:28" x14ac:dyDescent="0.25">
      <c r="AB11">
        <v>6714286</v>
      </c>
    </row>
    <row r="12" spans="24:28" x14ac:dyDescent="0.25">
      <c r="X12">
        <v>35.450000000000003</v>
      </c>
      <c r="Y12">
        <f>X12*10.764</f>
        <v>381.5838</v>
      </c>
      <c r="AB12">
        <v>402900</v>
      </c>
    </row>
    <row r="13" spans="24:28" x14ac:dyDescent="0.25">
      <c r="AB13">
        <v>30000</v>
      </c>
    </row>
    <row r="14" spans="24:28" x14ac:dyDescent="0.25">
      <c r="AB14">
        <f>SUM(AB11:AB13)</f>
        <v>7147186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W14"/>
  <sheetViews>
    <sheetView workbookViewId="0">
      <selection activeCell="W14" sqref="W14"/>
    </sheetView>
  </sheetViews>
  <sheetFormatPr defaultRowHeight="15" x14ac:dyDescent="0.25"/>
  <cols>
    <col min="23" max="23" width="21.28515625" customWidth="1"/>
  </cols>
  <sheetData>
    <row r="1" spans="1:23" x14ac:dyDescent="0.25">
      <c r="A1" s="6"/>
    </row>
    <row r="10" spans="1:23" x14ac:dyDescent="0.25">
      <c r="T10">
        <v>37.9</v>
      </c>
      <c r="U10">
        <f>T10*10.764</f>
        <v>407.95559999999995</v>
      </c>
    </row>
    <row r="11" spans="1:23" x14ac:dyDescent="0.25">
      <c r="W11">
        <v>6709364</v>
      </c>
    </row>
    <row r="12" spans="1:23" x14ac:dyDescent="0.25">
      <c r="W12">
        <v>402600</v>
      </c>
    </row>
    <row r="13" spans="1:23" x14ac:dyDescent="0.25">
      <c r="W13">
        <v>30000</v>
      </c>
    </row>
    <row r="14" spans="1:23" x14ac:dyDescent="0.25">
      <c r="W14">
        <f>SUM(W11:W13)</f>
        <v>7141964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2024-09-10T05:47:00Z</dcterms:modified>
</cp:coreProperties>
</file>