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Archana Krishna Mane\"/>
    </mc:Choice>
  </mc:AlternateContent>
  <xr:revisionPtr revIDLastSave="0" documentId="13_ncr:1_{129313CB-377B-48E9-A6FA-7BAE8A5CEEB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V8" i="4"/>
  <c r="Q8" i="4"/>
  <c r="S8" i="4"/>
  <c r="V7" i="4"/>
  <c r="V6" i="4"/>
  <c r="Q7" i="4"/>
  <c r="S7" i="4"/>
  <c r="Q6" i="4"/>
  <c r="S6" i="4"/>
  <c r="Q37" i="4"/>
  <c r="Q35" i="4"/>
  <c r="Q33" i="4"/>
  <c r="Q32" i="4"/>
  <c r="Q31" i="4"/>
  <c r="Q29" i="4"/>
  <c r="Q24" i="4"/>
  <c r="Q25" i="4"/>
  <c r="Q26" i="4"/>
  <c r="Q27" i="4"/>
  <c r="Q28" i="4"/>
  <c r="Q23" i="4"/>
  <c r="H22" i="4"/>
  <c r="H20" i="4"/>
  <c r="I19" i="4"/>
  <c r="I18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<sst xmlns="http://schemas.openxmlformats.org/spreadsheetml/2006/main" count="31" uniqueCount="28">
  <si>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</si>
  <si>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</si>
  <si>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</si>
  <si>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</si>
  <si>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</si>
  <si>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</si>
  <si>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</si>
  <si>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</si>
  <si>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</si>
  <si>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</si>
  <si>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</si>
  <si>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</si>
  <si>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</si>
  <si>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- 25.03.2019</t>
  </si>
  <si>
    <t>av</t>
  </si>
  <si>
    <t>sd</t>
  </si>
  <si>
    <t>rd</t>
  </si>
  <si>
    <t>ca</t>
  </si>
  <si>
    <t>encl bal</t>
  </si>
  <si>
    <t>rate</t>
  </si>
  <si>
    <t>fmv</t>
  </si>
  <si>
    <t>mca</t>
  </si>
  <si>
    <t>16.07.2024</t>
  </si>
  <si>
    <t>06.07.22</t>
  </si>
  <si>
    <t>07.01.21</t>
  </si>
  <si>
    <t>14.07.23</t>
  </si>
  <si>
    <t xml:space="preserve">Flat No. 304, 3rd Floor, Ambika Nandan, Plot No. 281, Sector R3, Village - Pushpak Node (Vadghar), Taluka - Panvel, District - Raigad, Navi Mumbai, </t>
  </si>
  <si>
    <t>oc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</si>
</sst>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57149</xdr:colOff>
      <xdr:row>15</xdr:row>
      <xdr:rowOff>161131</xdr:rowOff>
    </xdr:from>
    <xdr:to>
      <xdr:col>32</xdr:col>
      <xdr:colOff>563170</xdr:colOff>
      <xdr:row>40</xdr:row>
      <xdr:rowOff>153456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1D8F9-BC82-4372-AF9F-6C8808C9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3174" y="3590131"/>
          <a:ext cx="5382821" cy="4754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45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F1245-7B35-40EB-BAA6-A2FFE5939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459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171450</xdr:rowOff>
    </xdr:from>
    <xdr:to>
      <xdr:col>14</xdr:col>
      <xdr:colOff>429875</xdr:colOff>
      <xdr:row>47</xdr:row>
      <xdr:rowOff>96462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949ACC-559A-4C56-B3AB-6D4C7494A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61950"/>
          <a:ext cx="8954750" cy="86880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353665</xdr:colOff>
      <xdr:row>47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D420B-219D-45A6-ABEF-A34675D1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88065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FFCCC-44D2-41EC-ACA3-4359B5D72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448929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E87F17-0EC5-45A1-88C6-C254A6C3A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83329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0D215B-FCC4-4404-83A7-DD713720E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6AFA10-63F0-41A1-A1D8-441B4356A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BA1359-A6D2-438B-82A3-3F03D641D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9229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7B72C-1993-4491-B2DE-15EFD212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B9010-F8FD-495B-A799-6D248773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60ED8-94FC-4115-96B0-6B68EF71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7" zoomScaleNormal="100" workbookViewId="0">
      <selection activeCell="U26" sqref="U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265</v>
      </c>
      <c r="C2" s="4">
        <f>B2*1.2</f>
        <v>318</v>
      </c>
      <c r="D2" s="4">
        <f t="shared" ref="D2:D13" si="2">C2*1.2</f>
        <v>381.59999999999997</v>
      </c>
      <c r="E2" s="5">
        <f t="shared" ref="E2:E13" si="3">R2</f>
        <v>2400000</v>
      </c>
      <c r="F2" s="10">
        <f t="shared" ref="F2:F13" si="4">ROUND((E2/B2),0)</f>
        <v>9057</v>
      </c>
      <c r="G2" s="10">
        <f t="shared" ref="G2:G13" si="5">ROUND((E2/C2),0)</f>
        <v>7547</v>
      </c>
      <c r="H2" s="10">
        <f t="shared" ref="H2:H13" si="6">ROUND((E2/D2),0)</f>
        <v>6289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265</v>
      </c>
      <c r="R2" s="2">
        <v>2400000</v>
      </c>
      <c r="S2" s="8"/>
      <c r="T2" s="8"/>
    </row>
    <row r="3" spans="1:22" x14ac:dyDescent="0.25">
      <c r="A3" s="4">
        <f t="shared" si="0"/>
        <v>0</v>
      </c>
      <c r="B3" s="4">
        <f t="shared" si="1"/>
        <v>480</v>
      </c>
      <c r="C3" s="4">
        <f t="shared" ref="C3:C15" si="9">B3*1.2</f>
        <v>576</v>
      </c>
      <c r="D3" s="4">
        <f t="shared" si="2"/>
        <v>691.19999999999993</v>
      </c>
      <c r="E3" s="16">
        <f t="shared" si="3"/>
        <v>4000000</v>
      </c>
      <c r="F3" s="10">
        <f t="shared" si="4"/>
        <v>8333</v>
      </c>
      <c r="G3" s="10">
        <f t="shared" si="5"/>
        <v>6944</v>
      </c>
      <c r="H3" s="10">
        <f t="shared" si="6"/>
        <v>5787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480</v>
      </c>
      <c r="R3" s="2">
        <v>4000000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400</v>
      </c>
      <c r="C4" s="4">
        <f t="shared" si="9"/>
        <v>480</v>
      </c>
      <c r="D4" s="4">
        <f t="shared" si="2"/>
        <v>576</v>
      </c>
      <c r="E4" s="16">
        <f t="shared" si="3"/>
        <v>3600000</v>
      </c>
      <c r="F4" s="10">
        <f t="shared" si="4"/>
        <v>9000</v>
      </c>
      <c r="G4" s="10">
        <f t="shared" si="5"/>
        <v>7500</v>
      </c>
      <c r="H4" s="10">
        <f t="shared" si="6"/>
        <v>6250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400</v>
      </c>
      <c r="R4" s="2">
        <v>3600000</v>
      </c>
      <c r="S4" s="8"/>
      <c r="T4" s="8"/>
    </row>
    <row r="5" spans="1:22" x14ac:dyDescent="0.25">
      <c r="A5" s="4">
        <f t="shared" si="0"/>
        <v>0</v>
      </c>
      <c r="B5" s="4">
        <f t="shared" si="1"/>
        <v>412</v>
      </c>
      <c r="C5" s="4">
        <f t="shared" si="9"/>
        <v>494.4</v>
      </c>
      <c r="D5" s="4">
        <f t="shared" si="2"/>
        <v>593.28</v>
      </c>
      <c r="E5" s="16">
        <f t="shared" si="3"/>
        <v>3799000</v>
      </c>
      <c r="F5" s="10">
        <f t="shared" si="4"/>
        <v>9221</v>
      </c>
      <c r="G5" s="10">
        <f t="shared" si="5"/>
        <v>7684</v>
      </c>
      <c r="H5" s="10">
        <f t="shared" si="6"/>
        <v>6403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412</v>
      </c>
      <c r="R5" s="2">
        <v>3799000</v>
      </c>
      <c r="S5" s="8"/>
      <c r="T5" s="8"/>
    </row>
    <row r="6" spans="1:22" x14ac:dyDescent="0.25">
      <c r="A6" s="4">
        <f t="shared" si="0"/>
        <v>0</v>
      </c>
      <c r="B6" s="4">
        <f t="shared" si="1"/>
        <v>226.95893999999998</v>
      </c>
      <c r="C6" s="4">
        <f t="shared" si="9"/>
        <v>272.35072799999995</v>
      </c>
      <c r="D6" s="4">
        <f t="shared" si="2"/>
        <v>326.82087359999991</v>
      </c>
      <c r="E6" s="16">
        <f t="shared" si="3"/>
        <v>1970000</v>
      </c>
      <c r="F6" s="15">
        <f t="shared" si="4"/>
        <v>8680</v>
      </c>
      <c r="G6" s="10">
        <f t="shared" si="5"/>
        <v>7233</v>
      </c>
      <c r="H6" s="10">
        <f t="shared" si="6"/>
        <v>6028</v>
      </c>
      <c r="I6" s="4" t="e">
        <f>#REF!</f>
        <v>#REF!</v>
      </c>
      <c r="J6" s="4">
        <f t="shared" si="7"/>
        <v>21.085000000000001</v>
      </c>
      <c r="O6">
        <v>0</v>
      </c>
      <c r="P6">
        <f t="shared" si="8"/>
        <v>0</v>
      </c>
      <c r="Q6">
        <f>S6*10.764</f>
        <v>226.95893999999998</v>
      </c>
      <c r="R6" s="2">
        <v>1970000</v>
      </c>
      <c r="S6" s="8">
        <f>18.073+3.012</f>
        <v>21.085000000000001</v>
      </c>
      <c r="T6" s="8" t="s">
        <v>22</v>
      </c>
      <c r="V6">
        <f>F6*1.2</f>
        <v>10416</v>
      </c>
    </row>
    <row r="7" spans="1:22" x14ac:dyDescent="0.25">
      <c r="A7" s="4">
        <f t="shared" si="0"/>
        <v>0</v>
      </c>
      <c r="B7" s="4">
        <f t="shared" si="1"/>
        <v>226.95893999999998</v>
      </c>
      <c r="C7" s="4">
        <f t="shared" si="9"/>
        <v>272.35072799999995</v>
      </c>
      <c r="D7" s="4">
        <f t="shared" si="2"/>
        <v>326.82087359999991</v>
      </c>
      <c r="E7" s="16">
        <f t="shared" si="3"/>
        <v>2000000</v>
      </c>
      <c r="F7" s="15">
        <f t="shared" si="4"/>
        <v>8812</v>
      </c>
      <c r="G7" s="10">
        <f t="shared" si="5"/>
        <v>7343</v>
      </c>
      <c r="H7" s="10">
        <f t="shared" si="6"/>
        <v>6120</v>
      </c>
      <c r="I7" s="4" t="e">
        <f>#REF!</f>
        <v>#REF!</v>
      </c>
      <c r="J7" s="4">
        <f t="shared" si="7"/>
        <v>21.085000000000001</v>
      </c>
      <c r="O7">
        <v>0</v>
      </c>
      <c r="P7">
        <f t="shared" si="8"/>
        <v>0</v>
      </c>
      <c r="Q7">
        <f>S7*10.764</f>
        <v>226.95893999999998</v>
      </c>
      <c r="R7" s="2">
        <v>2000000</v>
      </c>
      <c r="S7" s="8">
        <f>17.385+3.7</f>
        <v>21.085000000000001</v>
      </c>
      <c r="T7" s="8" t="s">
        <v>23</v>
      </c>
      <c r="V7">
        <f>F7*1.3</f>
        <v>11455.6</v>
      </c>
    </row>
    <row r="8" spans="1:22" x14ac:dyDescent="0.25">
      <c r="A8" s="4">
        <f t="shared" si="0"/>
        <v>0</v>
      </c>
      <c r="B8" s="4">
        <f t="shared" si="1"/>
        <v>226.95893999999998</v>
      </c>
      <c r="C8" s="4">
        <f t="shared" si="9"/>
        <v>272.35072799999995</v>
      </c>
      <c r="D8" s="4">
        <f t="shared" si="2"/>
        <v>326.82087359999991</v>
      </c>
      <c r="E8" s="16">
        <f t="shared" si="3"/>
        <v>2200000</v>
      </c>
      <c r="F8" s="10">
        <f t="shared" si="4"/>
        <v>9693</v>
      </c>
      <c r="G8" s="10">
        <f t="shared" si="5"/>
        <v>8078</v>
      </c>
      <c r="H8" s="10">
        <f t="shared" si="6"/>
        <v>6732</v>
      </c>
      <c r="I8" s="4" t="e">
        <f>#REF!</f>
        <v>#REF!</v>
      </c>
      <c r="J8" s="4">
        <f t="shared" si="7"/>
        <v>21.085000000000001</v>
      </c>
      <c r="O8">
        <v>0</v>
      </c>
      <c r="P8">
        <f t="shared" si="8"/>
        <v>0</v>
      </c>
      <c r="Q8">
        <f>S8*10.764</f>
        <v>226.95893999999998</v>
      </c>
      <c r="R8" s="2">
        <v>2200000</v>
      </c>
      <c r="S8" s="8">
        <f>18.073+3.012</f>
        <v>21.085000000000001</v>
      </c>
      <c r="T8" s="8" t="s">
        <v>24</v>
      </c>
      <c r="V8">
        <f>F8*1.3</f>
        <v>12600.9</v>
      </c>
    </row>
    <row r="9" spans="1:22" x14ac:dyDescent="0.25">
      <c r="A9" s="4">
        <f t="shared" si="0"/>
        <v>0</v>
      </c>
      <c r="B9" s="4">
        <f t="shared" si="1"/>
        <v>324.96515999999997</v>
      </c>
      <c r="C9" s="4">
        <f t="shared" si="9"/>
        <v>389.95819199999994</v>
      </c>
      <c r="D9" s="4">
        <f t="shared" si="2"/>
        <v>467.94983039999988</v>
      </c>
      <c r="E9" s="16">
        <f t="shared" si="3"/>
        <v>3400000</v>
      </c>
      <c r="F9" s="15">
        <f t="shared" si="4"/>
        <v>10463</v>
      </c>
      <c r="G9" s="10">
        <f t="shared" si="5"/>
        <v>8719</v>
      </c>
      <c r="H9" s="10">
        <f t="shared" si="6"/>
        <v>7266</v>
      </c>
      <c r="I9" s="4" t="e">
        <f>#REF!</f>
        <v>#REF!</v>
      </c>
      <c r="J9" s="4" t="str">
        <f t="shared" si="7"/>
        <v>14.07.23</v>
      </c>
      <c r="O9">
        <v>0</v>
      </c>
      <c r="P9">
        <f t="shared" si="8"/>
        <v>0</v>
      </c>
      <c r="Q9">
        <f>30.19*10.764</f>
        <v>324.96515999999997</v>
      </c>
      <c r="R9" s="2">
        <v>3400000</v>
      </c>
      <c r="S9" s="8" t="s">
        <v>25</v>
      </c>
      <c r="T9" s="8"/>
    </row>
    <row r="10" spans="1:22" x14ac:dyDescent="0.25">
      <c r="A10" s="4">
        <f t="shared" si="0"/>
        <v>0</v>
      </c>
      <c r="B10" s="4">
        <f t="shared" si="1"/>
        <v>276</v>
      </c>
      <c r="C10" s="4">
        <f t="shared" si="9"/>
        <v>331.2</v>
      </c>
      <c r="D10" s="4">
        <f t="shared" si="2"/>
        <v>397.44</v>
      </c>
      <c r="E10" s="16">
        <f t="shared" si="3"/>
        <v>3800000</v>
      </c>
      <c r="F10" s="15">
        <f t="shared" si="4"/>
        <v>13768</v>
      </c>
      <c r="G10" s="10">
        <f t="shared" si="5"/>
        <v>11473</v>
      </c>
      <c r="H10" s="10">
        <f t="shared" si="6"/>
        <v>9561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276</v>
      </c>
      <c r="R10" s="2">
        <v>3800000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325</v>
      </c>
      <c r="C11" s="4">
        <f t="shared" si="9"/>
        <v>390</v>
      </c>
      <c r="D11" s="4">
        <f t="shared" si="2"/>
        <v>468</v>
      </c>
      <c r="E11" s="16">
        <f t="shared" si="3"/>
        <v>3600000</v>
      </c>
      <c r="F11" s="15">
        <f t="shared" si="4"/>
        <v>11077</v>
      </c>
      <c r="G11" s="10">
        <f t="shared" si="5"/>
        <v>9231</v>
      </c>
      <c r="H11" s="10">
        <f t="shared" si="6"/>
        <v>7692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325</v>
      </c>
      <c r="R11" s="2">
        <v>3600000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370</v>
      </c>
      <c r="C12" s="4">
        <f t="shared" si="9"/>
        <v>444</v>
      </c>
      <c r="D12" s="4">
        <f t="shared" si="2"/>
        <v>532.79999999999995</v>
      </c>
      <c r="E12" s="16">
        <f t="shared" si="3"/>
        <v>4100000</v>
      </c>
      <c r="F12" s="10">
        <f t="shared" si="4"/>
        <v>11081</v>
      </c>
      <c r="G12" s="10">
        <f t="shared" si="5"/>
        <v>9234</v>
      </c>
      <c r="H12" s="10">
        <f t="shared" si="6"/>
        <v>7695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370</v>
      </c>
      <c r="R12" s="2">
        <v>4100000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26</v>
      </c>
    </row>
    <row r="18" spans="7:24" x14ac:dyDescent="0.25">
      <c r="G18" t="s">
        <v>17</v>
      </c>
      <c r="H18">
        <v>167</v>
      </c>
      <c r="I18">
        <f>15.527*10.764</f>
        <v>167.13262799999998</v>
      </c>
    </row>
    <row r="19" spans="7:24" x14ac:dyDescent="0.25">
      <c r="G19" t="s">
        <v>18</v>
      </c>
      <c r="H19">
        <v>31</v>
      </c>
      <c r="I19">
        <f>2.88*10.764</f>
        <v>31.000319999999999</v>
      </c>
    </row>
    <row r="20" spans="7:24" x14ac:dyDescent="0.25">
      <c r="H20">
        <f>H19+H18</f>
        <v>198</v>
      </c>
    </row>
    <row r="21" spans="7:24" x14ac:dyDescent="0.25">
      <c r="G21" t="s">
        <v>19</v>
      </c>
      <c r="H21">
        <v>10500</v>
      </c>
    </row>
    <row r="22" spans="7:24" x14ac:dyDescent="0.25">
      <c r="G22" s="6" t="s">
        <v>20</v>
      </c>
      <c r="H22" s="6">
        <f>H21*H20</f>
        <v>2079000</v>
      </c>
      <c r="O22" t="s">
        <v>21</v>
      </c>
    </row>
    <row r="23" spans="7:24" x14ac:dyDescent="0.25">
      <c r="O23">
        <v>14.1</v>
      </c>
      <c r="P23">
        <v>8.16</v>
      </c>
      <c r="Q23">
        <f>P23*O23</f>
        <v>115.056</v>
      </c>
    </row>
    <row r="24" spans="7:24" x14ac:dyDescent="0.25">
      <c r="O24">
        <v>6.51</v>
      </c>
      <c r="P24" s="11">
        <v>6.05</v>
      </c>
      <c r="Q24">
        <f t="shared" ref="Q24:Q28" si="20">P24*O24</f>
        <v>39.3855</v>
      </c>
      <c r="R24" s="13"/>
      <c r="T24" s="11"/>
      <c r="U24" s="11"/>
      <c r="V24" s="11"/>
      <c r="W24" s="11"/>
      <c r="X24" s="11"/>
    </row>
    <row r="25" spans="7:24" x14ac:dyDescent="0.25">
      <c r="O25">
        <v>5.5</v>
      </c>
      <c r="P25" s="11">
        <v>6.7</v>
      </c>
      <c r="Q25">
        <f t="shared" si="20"/>
        <v>36.85</v>
      </c>
      <c r="R25" s="14"/>
      <c r="T25" s="14"/>
      <c r="U25" s="14"/>
      <c r="V25" s="11"/>
      <c r="W25" s="11"/>
      <c r="X25" s="11"/>
    </row>
    <row r="26" spans="7:24" x14ac:dyDescent="0.25">
      <c r="G26" t="s">
        <v>13</v>
      </c>
      <c r="J26" t="s">
        <v>27</v>
      </c>
      <c r="O26">
        <v>3.91</v>
      </c>
      <c r="P26" s="11">
        <v>2.76</v>
      </c>
      <c r="Q26">
        <f t="shared" si="20"/>
        <v>10.791599999999999</v>
      </c>
      <c r="R26" s="11"/>
      <c r="T26" s="11"/>
      <c r="U26" s="11"/>
      <c r="V26" s="11"/>
      <c r="W26" s="11"/>
      <c r="X26" s="11"/>
    </row>
    <row r="27" spans="7:24" x14ac:dyDescent="0.25">
      <c r="G27" t="s">
        <v>14</v>
      </c>
      <c r="H27">
        <v>1100000</v>
      </c>
      <c r="O27">
        <v>6.81</v>
      </c>
      <c r="P27" s="11">
        <v>3.77</v>
      </c>
      <c r="Q27">
        <f t="shared" si="20"/>
        <v>25.6737</v>
      </c>
      <c r="R27" s="11"/>
      <c r="T27" s="11"/>
      <c r="U27" s="11"/>
      <c r="V27" s="11"/>
      <c r="W27" s="11"/>
      <c r="X27" s="11"/>
    </row>
    <row r="28" spans="7:24" x14ac:dyDescent="0.25">
      <c r="G28" t="s">
        <v>15</v>
      </c>
      <c r="H28">
        <v>66000</v>
      </c>
      <c r="O28">
        <v>9.58</v>
      </c>
      <c r="P28" s="11">
        <v>9.08</v>
      </c>
      <c r="Q28">
        <f t="shared" si="20"/>
        <v>86.986400000000003</v>
      </c>
      <c r="R28" s="12"/>
      <c r="T28" s="12"/>
      <c r="U28" s="12"/>
      <c r="V28" s="11"/>
      <c r="W28" s="11"/>
      <c r="X28" s="11"/>
    </row>
    <row r="29" spans="7:24" x14ac:dyDescent="0.25">
      <c r="G29" t="s">
        <v>16</v>
      </c>
      <c r="H29">
        <v>11000</v>
      </c>
      <c r="P29" s="11"/>
      <c r="Q29" s="11">
        <f>SUM(Q23:Q28)</f>
        <v>314.7432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O31">
        <v>2</v>
      </c>
      <c r="P31" s="11">
        <v>6.7</v>
      </c>
      <c r="Q31" s="11">
        <f>P31*O31</f>
        <v>13.4</v>
      </c>
      <c r="R31" s="11"/>
      <c r="T31" s="11"/>
      <c r="U31" s="11"/>
      <c r="V31" s="11"/>
      <c r="W31" s="11"/>
      <c r="X31" s="11"/>
    </row>
    <row r="32" spans="7:24" x14ac:dyDescent="0.25">
      <c r="O32">
        <v>2</v>
      </c>
      <c r="P32" s="11">
        <v>9.58</v>
      </c>
      <c r="Q32" s="11">
        <f>P32*O32</f>
        <v>19.16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>
        <f>Q32+Q31</f>
        <v>32.56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>
        <f>Q33+Q29</f>
        <v>347.3032</v>
      </c>
      <c r="R35" s="11"/>
      <c r="T35" s="6"/>
    </row>
    <row r="36" spans="16:24" x14ac:dyDescent="0.25">
      <c r="P36" s="11"/>
      <c r="Q36" s="11">
        <v>8500</v>
      </c>
      <c r="R36" s="11"/>
      <c r="S36" s="6"/>
    </row>
    <row r="37" spans="16:24" x14ac:dyDescent="0.25">
      <c r="Q37">
        <f>Q36*Q35</f>
        <v>2952077.2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2024-09-11T05:37:00Z</dcterms:modified>
</cp:coreProperties>
</file>