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SMECCC Panvel\mandar Ganesh patil\"/>
    </mc:Choice>
  </mc:AlternateContent>
  <xr:revisionPtr revIDLastSave="0" documentId="13_ncr:1_{1886B54C-2FC3-4D61-BE4B-25C442220A6C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G29" i="4"/>
  <c r="P4" i="4"/>
  <c r="C5" i="25" l="1"/>
  <c r="C4" i="25"/>
  <c r="C3" i="25"/>
  <c r="P2" i="4"/>
  <c r="P3" i="4"/>
  <c r="B3" i="4" s="1"/>
  <c r="C3" i="4" s="1"/>
  <c r="D3" i="4" s="1"/>
  <c r="Q4" i="4"/>
  <c r="P5" i="4"/>
  <c r="P6" i="4"/>
  <c r="B6" i="4" s="1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G33" i="4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6" i="23" s="1"/>
  <c r="C10" i="23" l="1"/>
  <c r="C11" i="23" s="1"/>
  <c r="C12" i="23" s="1"/>
  <c r="C13" i="23" s="1"/>
  <c r="C19" i="23" s="1"/>
  <c r="C20" i="23" s="1"/>
  <c r="D20" i="23" s="1"/>
  <c r="C25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<sst xmlns="http://schemas.openxmlformats.org/spreadsheetml/2006/main" count="129" uniqueCount="87">
  <si>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</si>
  <si>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</si>
  <si>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</si>
  <si>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</si>
  <si>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</si>
  <si>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</si>
  <si>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</si>
  <si>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</si>
  <si>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</si>
  <si>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</si>
  <si>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</si>
  <si>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</si>
  <si>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</si>
  <si>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</si>
  <si>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</si>
  <si>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</si>
  <si>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</si>
  <si>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</si>
  <si>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</si>
  <si>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</si>
  <si>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</si>
  <si>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</si>
  <si>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</si>
  <si>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</si>
  <si>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</si>
  <si>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</si>
  <si>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</si>
  <si>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</si>
  <si>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</si>
  <si>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</si>
  <si>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</si>
  <si>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</si>
  <si>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</si>
  <si>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</si>
  <si>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</si>
  <si>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</si>
  <si>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</si>
  <si>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</si>
  <si>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</si>
  <si>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</si>
  <si>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</si>
  <si>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</si>
  <si>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</si>
  <si>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</si>
  <si>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</si>
  <si>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</si>
  <si>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</si>
  <si>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</si>
  <si>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</si>
  <si>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</si>
  <si>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</si>
  <si>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</si>
  <si>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</si>
  <si>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</si>
  <si>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</si>
  <si>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</si>
  <si>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</si>
  <si>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</si>
  <si>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</si>
  <si>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</si>
  <si>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</si>
  <si>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</si>
  <si>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</si>
  <si>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</si>
  <si>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</si>
  <si>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</si>
  <si>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</si>
  <si>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</si>
  <si>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</si>
  <si>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</si>
  <si>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</si>
  <si>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</si>
  <si>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</si>
  <si>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</si>
  <si>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</si>
  <si>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</si>
  <si>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</si>
  <si>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</si>
  <si>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</si>
  <si>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</si>
  <si>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</si>
  <si>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</si>
  <si>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</si>
  <si>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</si>
  <si>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IGR-23.08.24</t>
  </si>
  <si>
    <t>IGR-11.08.24</t>
  </si>
  <si>
    <t>IGR-30.07.24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</si>
</sst>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7BEE80-303F-44ED-A9FA-3FD1ACDAA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17B61C-B72E-4751-970E-6CD17BD2E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C89B67-C0FB-41FA-95D4-B3E6AD9AA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477508</xdr:colOff>
      <xdr:row>48</xdr:row>
      <xdr:rowOff>153624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E1BE47-0DCC-41F8-8C9D-A8D30F010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11908" cy="8773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D72D95-EB10-487A-B9E2-6E0FBA6BB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9261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127522-C680-4759-960A-2E5A06E72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716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288984.69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318384.69</v>
      </c>
      <c r="D9" s="58" t="s">
        <v>62</v>
      </c>
      <c r="E9" s="59">
        <f>C9/10.764</f>
        <v>29578.659420289856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2014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10</v>
      </c>
      <c r="D13" s="65">
        <f>D12-C13</f>
        <v>90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H21" sqref="H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15300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12800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10</v>
      </c>
      <c r="D7" s="24">
        <v>2024</v>
      </c>
    </row>
    <row r="8" spans="1:5" x14ac:dyDescent="0.25">
      <c r="A8" s="15" t="s">
        <v>18</v>
      </c>
      <c r="B8" s="23"/>
      <c r="C8" s="24">
        <f>C9-C7</f>
        <v>50</v>
      </c>
      <c r="D8" s="24">
        <v>2014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15</v>
      </c>
      <c r="D10" s="24"/>
    </row>
    <row r="11" spans="1:5" x14ac:dyDescent="0.25">
      <c r="A11" s="15"/>
      <c r="B11" s="25"/>
      <c r="C11" s="26">
        <f>C10%</f>
        <v>0.15</v>
      </c>
      <c r="D11" s="26"/>
    </row>
    <row r="12" spans="1:5" x14ac:dyDescent="0.25">
      <c r="A12" s="15" t="s">
        <v>21</v>
      </c>
      <c r="B12" s="18"/>
      <c r="C12" s="19">
        <f>C6*C11</f>
        <v>375</v>
      </c>
      <c r="D12" s="22"/>
    </row>
    <row r="13" spans="1:5" x14ac:dyDescent="0.25">
      <c r="A13" s="15" t="s">
        <v>22</v>
      </c>
      <c r="B13" s="18"/>
      <c r="C13" s="19">
        <f>C6-C12</f>
        <v>2125</v>
      </c>
      <c r="D13" s="22"/>
    </row>
    <row r="14" spans="1:5" x14ac:dyDescent="0.25">
      <c r="A14" s="15" t="s">
        <v>15</v>
      </c>
      <c r="B14" s="18"/>
      <c r="C14" s="19">
        <f>C5</f>
        <v>12800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14925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553</v>
      </c>
      <c r="D18" s="24"/>
    </row>
    <row r="19" spans="1:5" x14ac:dyDescent="0.25">
      <c r="A19" s="15" t="s">
        <v>73</v>
      </c>
      <c r="B19" s="6"/>
      <c r="C19" s="30">
        <f>C18*C16</f>
        <v>8253525</v>
      </c>
      <c r="D19" s="72"/>
      <c r="E19" s="65"/>
    </row>
    <row r="20" spans="1:5" x14ac:dyDescent="0.25">
      <c r="A20" s="15" t="s">
        <v>24</v>
      </c>
      <c r="C20" s="31">
        <f>C19*98%</f>
        <v>8088454.5</v>
      </c>
      <c r="D20" s="30">
        <f>C20*0.8</f>
        <v>6470763.6000000006</v>
      </c>
      <c r="E20" s="65"/>
    </row>
    <row r="21" spans="1:5" x14ac:dyDescent="0.25">
      <c r="A21" s="15" t="s">
        <v>25</v>
      </c>
      <c r="C21" s="31">
        <f>C19*80%</f>
        <v>6602820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1382500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17194.84375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7" activeCellId="1" sqref="F5:R5 F7:R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550</v>
      </c>
      <c r="C2" s="4">
        <f t="shared" ref="C2:C16" si="1">B2*1.2</f>
        <v>660</v>
      </c>
      <c r="D2" s="4">
        <f t="shared" ref="D2:D16" si="2">C2*1.2</f>
        <v>792</v>
      </c>
      <c r="E2" s="5">
        <f t="shared" ref="E2:E16" si="3">R2</f>
        <v>7500000</v>
      </c>
      <c r="F2" s="74">
        <f t="shared" ref="F2:F15" si="4">ROUND((E2/B2),0)</f>
        <v>13636</v>
      </c>
      <c r="G2" s="74">
        <f t="shared" ref="G2:G15" si="5">ROUND((E2/C2),0)</f>
        <v>11364</v>
      </c>
      <c r="H2" s="74">
        <f t="shared" ref="H2:H15" si="6">ROUND((E2/D2),0)</f>
        <v>9470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550</v>
      </c>
      <c r="R2" s="75">
        <v>7500000</v>
      </c>
      <c r="S2" s="75" t="s">
        <v>84</v>
      </c>
    </row>
    <row r="3" spans="1:19" x14ac:dyDescent="0.25">
      <c r="A3" s="4">
        <v>2</v>
      </c>
      <c r="B3" s="4">
        <f t="shared" si="0"/>
        <v>409</v>
      </c>
      <c r="C3" s="4">
        <f t="shared" si="1"/>
        <v>490.79999999999995</v>
      </c>
      <c r="D3" s="4">
        <f t="shared" si="2"/>
        <v>588.95999999999992</v>
      </c>
      <c r="E3" s="5">
        <f t="shared" si="3"/>
        <v>6500000</v>
      </c>
      <c r="F3" s="74">
        <f t="shared" si="4"/>
        <v>15892</v>
      </c>
      <c r="G3" s="74">
        <f t="shared" si="5"/>
        <v>13244</v>
      </c>
      <c r="H3" s="74">
        <f t="shared" si="6"/>
        <v>11036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409</v>
      </c>
      <c r="R3" s="75">
        <v>6500000</v>
      </c>
      <c r="S3" s="75" t="s">
        <v>85</v>
      </c>
    </row>
    <row r="4" spans="1:19" x14ac:dyDescent="0.25">
      <c r="A4" s="4">
        <v>3</v>
      </c>
      <c r="B4" s="4">
        <f t="shared" si="0"/>
        <v>299.68770000000001</v>
      </c>
      <c r="C4" s="4">
        <f t="shared" si="1"/>
        <v>359.62524000000002</v>
      </c>
      <c r="D4" s="4">
        <f t="shared" si="2"/>
        <v>431.55028800000002</v>
      </c>
      <c r="E4" s="5">
        <f t="shared" si="3"/>
        <v>4900000</v>
      </c>
      <c r="F4" s="4">
        <f t="shared" si="4"/>
        <v>16350</v>
      </c>
      <c r="G4" s="4">
        <f t="shared" si="5"/>
        <v>13625</v>
      </c>
      <c r="H4" s="4">
        <f t="shared" si="6"/>
        <v>11354</v>
      </c>
      <c r="I4" s="4">
        <f t="shared" si="7"/>
        <v>0</v>
      </c>
      <c r="J4" s="4">
        <f t="shared" si="8"/>
        <v>0</v>
      </c>
      <c r="O4">
        <v>0</v>
      </c>
      <c r="P4">
        <f>33.41*10.764</f>
        <v>359.62523999999996</v>
      </c>
      <c r="Q4">
        <f t="shared" ref="Q4:Q10" si="10">P4/1.2</f>
        <v>299.68770000000001</v>
      </c>
      <c r="R4" s="2">
        <v>4900000</v>
      </c>
      <c r="S4" s="2" t="s">
        <v>86</v>
      </c>
    </row>
    <row r="5" spans="1:19" x14ac:dyDescent="0.25">
      <c r="A5" s="4">
        <v>4</v>
      </c>
      <c r="B5" s="4">
        <f t="shared" si="0"/>
        <v>480</v>
      </c>
      <c r="C5" s="4">
        <f t="shared" si="1"/>
        <v>576</v>
      </c>
      <c r="D5" s="4">
        <f t="shared" si="2"/>
        <v>691.19999999999993</v>
      </c>
      <c r="E5" s="5">
        <f t="shared" si="3"/>
        <v>7800000</v>
      </c>
      <c r="F5" s="74">
        <f t="shared" si="4"/>
        <v>16250</v>
      </c>
      <c r="G5" s="74">
        <f t="shared" si="5"/>
        <v>13542</v>
      </c>
      <c r="H5" s="74">
        <f t="shared" si="6"/>
        <v>11285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480</v>
      </c>
      <c r="R5" s="75">
        <v>7800000</v>
      </c>
      <c r="S5" s="2"/>
    </row>
    <row r="6" spans="1:19" x14ac:dyDescent="0.25">
      <c r="A6" s="4">
        <v>5</v>
      </c>
      <c r="B6" s="4">
        <f t="shared" si="0"/>
        <v>460</v>
      </c>
      <c r="C6" s="4">
        <f t="shared" si="1"/>
        <v>552</v>
      </c>
      <c r="D6" s="4">
        <f t="shared" si="2"/>
        <v>662.4</v>
      </c>
      <c r="E6" s="5">
        <f t="shared" si="3"/>
        <v>7500000</v>
      </c>
      <c r="F6" s="4">
        <f t="shared" si="4"/>
        <v>16304</v>
      </c>
      <c r="G6" s="4">
        <f t="shared" si="5"/>
        <v>13587</v>
      </c>
      <c r="H6" s="4">
        <f t="shared" si="6"/>
        <v>11322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460</v>
      </c>
      <c r="R6" s="2">
        <v>7500000</v>
      </c>
      <c r="S6" s="2"/>
    </row>
    <row r="7" spans="1:19" x14ac:dyDescent="0.25">
      <c r="A7" s="4">
        <v>6</v>
      </c>
      <c r="B7" s="4">
        <f t="shared" si="0"/>
        <v>428</v>
      </c>
      <c r="C7" s="4">
        <f t="shared" si="1"/>
        <v>513.6</v>
      </c>
      <c r="D7" s="4">
        <f t="shared" si="2"/>
        <v>616.32000000000005</v>
      </c>
      <c r="E7" s="5">
        <f t="shared" si="3"/>
        <v>7600000</v>
      </c>
      <c r="F7" s="74">
        <f t="shared" si="4"/>
        <v>17757</v>
      </c>
      <c r="G7" s="74">
        <f t="shared" si="5"/>
        <v>14798</v>
      </c>
      <c r="H7" s="74">
        <f t="shared" si="6"/>
        <v>12331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428</v>
      </c>
      <c r="R7" s="75">
        <v>7600000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/>
      <c r="F28" s="52" t="s">
        <v>83</v>
      </c>
      <c r="G28" s="52">
        <v>553</v>
      </c>
    </row>
    <row r="29" spans="1:19" s="10" customFormat="1" x14ac:dyDescent="0.25">
      <c r="C29" s="67" t="s">
        <v>1</v>
      </c>
      <c r="D29" s="67"/>
      <c r="F29" s="52" t="s">
        <v>71</v>
      </c>
      <c r="G29" s="52">
        <f>G28*1.2</f>
        <v>663.6</v>
      </c>
      <c r="H29" s="10">
        <f>G29/G28</f>
        <v>1.2</v>
      </c>
    </row>
    <row r="30" spans="1:19" s="10" customFormat="1" x14ac:dyDescent="0.25">
      <c r="F30" s="52" t="s">
        <v>72</v>
      </c>
      <c r="G30" s="52">
        <v>15000</v>
      </c>
    </row>
    <row r="31" spans="1:19" s="10" customFormat="1" x14ac:dyDescent="0.25">
      <c r="C31" s="70"/>
      <c r="D31" s="70"/>
      <c r="F31" s="70" t="s">
        <v>73</v>
      </c>
      <c r="G31" s="70">
        <f>G28*G28</f>
        <v>305809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275228.10000000003</v>
      </c>
    </row>
    <row r="33" spans="3:7" s="10" customFormat="1" x14ac:dyDescent="0.25">
      <c r="C33" s="70"/>
      <c r="D33" s="70"/>
      <c r="F33" s="70" t="s">
        <v>25</v>
      </c>
      <c r="G33" s="70">
        <f>G31*80%</f>
        <v>244647.2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2024-09-06T10:07:34Z</dcterms:modified>
</cp:coreProperties>
</file>