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RLP Vashi\BAIDYANATH JHA\"/>
    </mc:Choice>
  </mc:AlternateContent>
  <xr:revisionPtr revIDLastSave="0" documentId="13_ncr:1_{B77734A6-F8C1-49A3-AAA4-AD898E1BD85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R15" i="4" l="1"/>
  <c r="Q13" i="4"/>
  <c r="Q15" i="4"/>
  <c r="Q14" i="4"/>
  <c r="H25" i="4" l="1"/>
  <c r="Q27" i="4" l="1"/>
  <c r="Q24" i="4"/>
  <c r="Q23" i="4"/>
  <c r="R23" i="4"/>
  <c r="Q22" i="4"/>
  <c r="R22" i="4"/>
  <c r="R21" i="4"/>
  <c r="J21" i="4" l="1"/>
  <c r="I21" i="4"/>
  <c r="R14" i="4" l="1"/>
  <c r="P13" i="4"/>
  <c r="H31" i="4"/>
  <c r="H20" i="4"/>
  <c r="H23" i="4" s="1"/>
  <c r="P12" i="4" l="1"/>
  <c r="P11" i="4"/>
  <c r="P10" i="4"/>
  <c r="P9" i="4"/>
  <c r="Q8" i="4"/>
  <c r="Q7" i="4"/>
  <c r="P6" i="4"/>
  <c r="P5" i="4"/>
  <c r="P4" i="4"/>
  <c r="P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U14" i="4" s="1"/>
  <c r="F13" i="4"/>
  <c r="U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U15" i="4" s="1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<sst xmlns="http://schemas.openxmlformats.org/spreadsheetml/2006/main" count="39" uniqueCount="36">
  <si>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</si>
  <si>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</si>
  <si>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</si>
  <si>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</si>
  <si>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</si>
  <si>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</si>
  <si>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</si>
  <si>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</si>
  <si>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</si>
  <si>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</si>
  <si>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</si>
  <si>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</si>
  <si>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</si>
  <si>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</si>
  <si>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ebvt</t>
  </si>
  <si>
    <t>rate</t>
  </si>
  <si>
    <t>fmv</t>
  </si>
  <si>
    <t>car parking 1</t>
  </si>
  <si>
    <t>av</t>
  </si>
  <si>
    <t>sd</t>
  </si>
  <si>
    <t>rd</t>
  </si>
  <si>
    <t>bv</t>
  </si>
  <si>
    <t>oc - 2018</t>
  </si>
  <si>
    <t>23.01.2024 - in. all</t>
  </si>
  <si>
    <t>01.02.24 - in. all</t>
  </si>
  <si>
    <t>11.01.24 - in. all</t>
  </si>
  <si>
    <t>mca</t>
  </si>
  <si>
    <t xml:space="preserve"> Flat No. 004, Ground Floor, Building No W1, CODENAME BIG BANG, CASA FRESCO A TO E CO-OPERATIVE HOUSING SOCIETY LIMITED, LODHA AMARA, Kolshet Road,</t>
  </si>
  <si>
    <t>agreemetn - 2019</t>
  </si>
  <si>
    <t>bua</t>
  </si>
  <si>
    <t>17000 to 18000 on bua</t>
  </si>
  <si>
    <t>mezzannine</t>
  </si>
  <si>
    <t>gallery</t>
  </si>
  <si>
    <t>MOU -  1.20 cr</t>
  </si>
  <si>
    <t>car parking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</si>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</sst>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E3D74-3A3F-45EE-9B8A-7438E3512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29141C-A0D9-4CF0-AD84-7E47E148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92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9B61F7-2083-40EC-97CE-EB7831E9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211196</xdr:colOff>
      <xdr:row>34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41D47-6238-4C95-8683-579661FE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1793596" cy="61254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82EA28-E074-42CB-8378-286633F3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8C97A-9A23-489B-9C57-906AD3D2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063D2-2A60-4DBC-B91F-FA27A01F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259168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BECC0-41F2-42CE-9BEC-5884C6443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79968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287747</xdr:colOff>
      <xdr:row>44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0E75C-BE22-42D2-8D33-B792E77E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08547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5CBA9-9FE0-4FBE-B91A-7603D38F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60862" cy="7259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363957</xdr:colOff>
      <xdr:row>37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411DE-DF3A-4935-AF2C-0FC07B57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84757" cy="6544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21095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3EC39-DFB9-460F-BA3E-751827F3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51495" cy="6735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392792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2EE89-F981-4B9E-A1E0-826E3844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42392" cy="7944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354686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183C6-84D0-4BBF-BBBC-A4DB9142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04286" cy="7954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316071</xdr:colOff>
      <xdr:row>29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48305-C27F-4A5E-B5F7-8DA36CF1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08071" cy="545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D1" zoomScaleNormal="100" workbookViewId="0">
      <selection activeCell="R15" sqref="R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454</v>
      </c>
      <c r="C2" s="4">
        <f>B2*1.2</f>
        <v>544.79999999999995</v>
      </c>
      <c r="D2" s="4">
        <f t="shared" ref="D2:D13" si="2">C2*1.2</f>
        <v>653.75999999999988</v>
      </c>
      <c r="E2" s="15">
        <f t="shared" ref="E2:E13" si="3">R2</f>
        <v>7000000</v>
      </c>
      <c r="F2" s="9">
        <f t="shared" ref="F2:F13" si="4">ROUND((E2/B2),0)</f>
        <v>15419</v>
      </c>
      <c r="G2" s="9">
        <f t="shared" ref="G2:G13" si="5">ROUND((E2/C2),0)</f>
        <v>12849</v>
      </c>
      <c r="H2" s="9">
        <f t="shared" ref="H2:H13" si="6">ROUND((E2/D2),0)</f>
        <v>10707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454</v>
      </c>
      <c r="R2" s="2">
        <v>7000000</v>
      </c>
      <c r="S2" s="7"/>
      <c r="T2" s="7"/>
    </row>
    <row r="3" spans="1:21" x14ac:dyDescent="0.25">
      <c r="A3" s="4">
        <f t="shared" si="0"/>
        <v>0</v>
      </c>
      <c r="B3" s="4">
        <f t="shared" si="1"/>
        <v>446</v>
      </c>
      <c r="C3" s="4">
        <f t="shared" ref="C3:C15" si="9">B3*1.2</f>
        <v>535.19999999999993</v>
      </c>
      <c r="D3" s="4">
        <f t="shared" si="2"/>
        <v>642.2399999999999</v>
      </c>
      <c r="E3" s="15">
        <f t="shared" si="3"/>
        <v>7500000</v>
      </c>
      <c r="F3" s="9">
        <f t="shared" si="4"/>
        <v>16816</v>
      </c>
      <c r="G3" s="9">
        <f t="shared" si="5"/>
        <v>14013</v>
      </c>
      <c r="H3" s="9">
        <f t="shared" si="6"/>
        <v>11678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446</v>
      </c>
      <c r="R3" s="2">
        <v>7500000</v>
      </c>
      <c r="S3" s="7"/>
      <c r="T3" s="7"/>
    </row>
    <row r="4" spans="1:21" x14ac:dyDescent="0.25">
      <c r="A4" s="4">
        <f t="shared" si="0"/>
        <v>0</v>
      </c>
      <c r="B4" s="4">
        <f t="shared" si="1"/>
        <v>472</v>
      </c>
      <c r="C4" s="4">
        <f t="shared" si="9"/>
        <v>566.4</v>
      </c>
      <c r="D4" s="4">
        <f t="shared" si="2"/>
        <v>679.68</v>
      </c>
      <c r="E4" s="15">
        <f t="shared" si="3"/>
        <v>8000000</v>
      </c>
      <c r="F4" s="9">
        <f t="shared" si="4"/>
        <v>16949</v>
      </c>
      <c r="G4" s="9">
        <f t="shared" si="5"/>
        <v>14124</v>
      </c>
      <c r="H4" s="9">
        <f t="shared" si="6"/>
        <v>11770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472</v>
      </c>
      <c r="R4" s="2">
        <v>8000000</v>
      </c>
      <c r="S4" s="7"/>
      <c r="T4" s="7"/>
    </row>
    <row r="5" spans="1:21" x14ac:dyDescent="0.25">
      <c r="A5" s="4">
        <f t="shared" si="0"/>
        <v>0</v>
      </c>
      <c r="B5" s="4">
        <f t="shared" si="1"/>
        <v>472</v>
      </c>
      <c r="C5" s="4">
        <f t="shared" si="9"/>
        <v>566.4</v>
      </c>
      <c r="D5" s="4">
        <f t="shared" si="2"/>
        <v>679.68</v>
      </c>
      <c r="E5" s="15">
        <f t="shared" si="3"/>
        <v>8300000</v>
      </c>
      <c r="F5" s="9">
        <f t="shared" si="4"/>
        <v>17585</v>
      </c>
      <c r="G5" s="9">
        <f t="shared" si="5"/>
        <v>14654</v>
      </c>
      <c r="H5" s="9">
        <f t="shared" si="6"/>
        <v>12212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472</v>
      </c>
      <c r="R5" s="2">
        <v>8300000</v>
      </c>
      <c r="S5" s="7"/>
      <c r="T5" s="7"/>
    </row>
    <row r="6" spans="1:21" x14ac:dyDescent="0.25">
      <c r="A6" s="4">
        <f t="shared" si="0"/>
        <v>0</v>
      </c>
      <c r="B6" s="4">
        <f t="shared" si="1"/>
        <v>440</v>
      </c>
      <c r="C6" s="4">
        <f t="shared" si="9"/>
        <v>528</v>
      </c>
      <c r="D6" s="4">
        <f t="shared" si="2"/>
        <v>633.6</v>
      </c>
      <c r="E6" s="15">
        <f t="shared" si="3"/>
        <v>7800000</v>
      </c>
      <c r="F6" s="9">
        <f t="shared" si="4"/>
        <v>17727</v>
      </c>
      <c r="G6" s="9">
        <f t="shared" si="5"/>
        <v>14773</v>
      </c>
      <c r="H6" s="9">
        <f t="shared" si="6"/>
        <v>12311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440</v>
      </c>
      <c r="R6" s="2">
        <v>7800000</v>
      </c>
      <c r="S6" s="7"/>
      <c r="T6" s="7"/>
    </row>
    <row r="7" spans="1:21" x14ac:dyDescent="0.25">
      <c r="A7" s="4">
        <f t="shared" si="0"/>
        <v>0</v>
      </c>
      <c r="B7" s="4">
        <f t="shared" si="1"/>
        <v>395.83333333333337</v>
      </c>
      <c r="C7" s="4">
        <f t="shared" si="9"/>
        <v>475</v>
      </c>
      <c r="D7" s="4">
        <f t="shared" si="2"/>
        <v>570</v>
      </c>
      <c r="E7" s="15">
        <f t="shared" si="3"/>
        <v>9000000</v>
      </c>
      <c r="F7" s="9">
        <f t="shared" si="4"/>
        <v>22737</v>
      </c>
      <c r="G7" s="9">
        <f t="shared" si="5"/>
        <v>18947</v>
      </c>
      <c r="H7" s="9">
        <f t="shared" si="6"/>
        <v>15789</v>
      </c>
      <c r="I7" s="9" t="e">
        <f>#REF!</f>
        <v>#REF!</v>
      </c>
      <c r="J7" s="4">
        <f t="shared" si="7"/>
        <v>0</v>
      </c>
      <c r="O7">
        <v>0</v>
      </c>
      <c r="P7">
        <v>475</v>
      </c>
      <c r="Q7">
        <f t="shared" ref="Q7:Q8" si="10">P7/1.2</f>
        <v>395.83333333333337</v>
      </c>
      <c r="R7" s="2">
        <v>9000000</v>
      </c>
      <c r="S7" s="7"/>
      <c r="T7" s="7"/>
    </row>
    <row r="8" spans="1:21" x14ac:dyDescent="0.25">
      <c r="A8" s="4">
        <f t="shared" si="0"/>
        <v>0</v>
      </c>
      <c r="B8" s="4">
        <f t="shared" si="1"/>
        <v>333.33333333333337</v>
      </c>
      <c r="C8" s="4">
        <f t="shared" si="9"/>
        <v>400.00000000000006</v>
      </c>
      <c r="D8" s="4">
        <f t="shared" si="2"/>
        <v>480.00000000000006</v>
      </c>
      <c r="E8" s="15">
        <f t="shared" si="3"/>
        <v>7800000</v>
      </c>
      <c r="F8" s="9">
        <f t="shared" si="4"/>
        <v>23400</v>
      </c>
      <c r="G8" s="9">
        <f t="shared" si="5"/>
        <v>19500</v>
      </c>
      <c r="H8" s="9">
        <f t="shared" si="6"/>
        <v>16250</v>
      </c>
      <c r="I8" s="9" t="e">
        <f>#REF!</f>
        <v>#REF!</v>
      </c>
      <c r="J8" s="4">
        <f t="shared" si="7"/>
        <v>0</v>
      </c>
      <c r="O8">
        <v>0</v>
      </c>
      <c r="P8">
        <v>400</v>
      </c>
      <c r="Q8">
        <f t="shared" si="10"/>
        <v>333.33333333333337</v>
      </c>
      <c r="R8" s="2">
        <v>7800000</v>
      </c>
      <c r="S8" s="7"/>
      <c r="T8" s="7"/>
    </row>
    <row r="9" spans="1:21" x14ac:dyDescent="0.25">
      <c r="A9" s="4">
        <f t="shared" si="0"/>
        <v>0</v>
      </c>
      <c r="B9" s="4">
        <f t="shared" si="1"/>
        <v>418</v>
      </c>
      <c r="C9" s="4">
        <f t="shared" si="9"/>
        <v>501.59999999999997</v>
      </c>
      <c r="D9" s="4">
        <f t="shared" si="2"/>
        <v>601.91999999999996</v>
      </c>
      <c r="E9" s="15">
        <f t="shared" si="3"/>
        <v>7600000</v>
      </c>
      <c r="F9" s="9">
        <f t="shared" si="4"/>
        <v>18182</v>
      </c>
      <c r="G9" s="9">
        <f t="shared" si="5"/>
        <v>15152</v>
      </c>
      <c r="H9" s="9">
        <f t="shared" si="6"/>
        <v>12626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418</v>
      </c>
      <c r="R9" s="2">
        <v>7600000</v>
      </c>
      <c r="S9" s="7"/>
      <c r="T9" s="7"/>
    </row>
    <row r="10" spans="1:21" x14ac:dyDescent="0.25">
      <c r="A10" s="4">
        <f t="shared" si="0"/>
        <v>0</v>
      </c>
      <c r="B10" s="4">
        <f t="shared" si="1"/>
        <v>619</v>
      </c>
      <c r="C10" s="4">
        <f t="shared" si="9"/>
        <v>742.8</v>
      </c>
      <c r="D10" s="4">
        <f t="shared" si="2"/>
        <v>891.3599999999999</v>
      </c>
      <c r="E10" s="15">
        <f t="shared" si="3"/>
        <v>12000000</v>
      </c>
      <c r="F10" s="14">
        <f t="shared" si="4"/>
        <v>19386</v>
      </c>
      <c r="G10" s="9">
        <f t="shared" si="5"/>
        <v>16155</v>
      </c>
      <c r="H10" s="9">
        <f t="shared" si="6"/>
        <v>13463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619</v>
      </c>
      <c r="R10" s="2">
        <v>12000000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735</v>
      </c>
      <c r="C11" s="4">
        <f t="shared" si="9"/>
        <v>882</v>
      </c>
      <c r="D11" s="4">
        <f t="shared" si="2"/>
        <v>1058.3999999999999</v>
      </c>
      <c r="E11" s="15">
        <f t="shared" si="3"/>
        <v>14200000</v>
      </c>
      <c r="F11" s="14">
        <f t="shared" si="4"/>
        <v>19320</v>
      </c>
      <c r="G11" s="9">
        <f t="shared" si="5"/>
        <v>16100</v>
      </c>
      <c r="H11" s="9">
        <f t="shared" si="6"/>
        <v>13416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735</v>
      </c>
      <c r="R11" s="2">
        <v>14200000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432</v>
      </c>
      <c r="C12" s="4">
        <f t="shared" si="9"/>
        <v>518.4</v>
      </c>
      <c r="D12" s="4">
        <f t="shared" si="2"/>
        <v>622.07999999999993</v>
      </c>
      <c r="E12" s="15">
        <f t="shared" si="3"/>
        <v>7520000</v>
      </c>
      <c r="F12" s="9">
        <f t="shared" si="4"/>
        <v>17407</v>
      </c>
      <c r="G12" s="9">
        <f t="shared" si="5"/>
        <v>14506</v>
      </c>
      <c r="H12" s="9">
        <f t="shared" si="6"/>
        <v>12088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432</v>
      </c>
      <c r="R12" s="2">
        <v>7520000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400.02938181818183</v>
      </c>
      <c r="C13" s="4">
        <f t="shared" si="9"/>
        <v>480.03525818181816</v>
      </c>
      <c r="D13" s="4">
        <f t="shared" si="2"/>
        <v>576.04230981818182</v>
      </c>
      <c r="E13" s="15">
        <f t="shared" si="3"/>
        <v>6500000</v>
      </c>
      <c r="F13" s="14">
        <f t="shared" si="4"/>
        <v>16249</v>
      </c>
      <c r="G13" s="9">
        <f t="shared" si="5"/>
        <v>13541</v>
      </c>
      <c r="H13" s="9">
        <f t="shared" si="6"/>
        <v>11284</v>
      </c>
      <c r="I13" s="9" t="e">
        <f>#REF!</f>
        <v>#REF!</v>
      </c>
      <c r="J13" s="4" t="str">
        <f t="shared" si="7"/>
        <v>23.01.2024 - in. all</v>
      </c>
      <c r="O13">
        <v>0</v>
      </c>
      <c r="P13">
        <f>40.88*10.764</f>
        <v>440.03232000000003</v>
      </c>
      <c r="Q13">
        <f>P13/1.1</f>
        <v>400.02938181818183</v>
      </c>
      <c r="R13" s="2">
        <v>6500000</v>
      </c>
      <c r="S13" s="7" t="s">
        <v>23</v>
      </c>
      <c r="T13" s="7"/>
      <c r="U13">
        <f>F13*1.2</f>
        <v>19498.8</v>
      </c>
    </row>
    <row r="14" spans="1:21" x14ac:dyDescent="0.25">
      <c r="A14" s="4">
        <f t="shared" si="0"/>
        <v>0</v>
      </c>
      <c r="B14" s="4">
        <f t="shared" si="1"/>
        <v>668.18181818181813</v>
      </c>
      <c r="C14" s="4">
        <f t="shared" si="9"/>
        <v>801.81818181818176</v>
      </c>
      <c r="D14" s="4">
        <f t="shared" ref="D14:D15" si="11">C14*1.2</f>
        <v>962.18181818181802</v>
      </c>
      <c r="E14" s="15">
        <f t="shared" ref="E14:E15" si="12">R14</f>
        <v>12962000</v>
      </c>
      <c r="F14" s="9">
        <f t="shared" ref="F14:F15" si="13">ROUND((E14/B14),0)</f>
        <v>19399</v>
      </c>
      <c r="G14" s="9">
        <f t="shared" ref="G14:G15" si="14">ROUND((E14/C14),0)</f>
        <v>16166</v>
      </c>
      <c r="H14" s="9">
        <f t="shared" ref="H14:H15" si="15">ROUND((E14/D14),0)</f>
        <v>13471</v>
      </c>
      <c r="I14" s="9" t="e">
        <f>#REF!</f>
        <v>#REF!</v>
      </c>
      <c r="J14" s="4" t="str">
        <f t="shared" ref="J14:J15" si="16">S14</f>
        <v>01.02.24 - in. all</v>
      </c>
      <c r="O14">
        <v>0</v>
      </c>
      <c r="P14">
        <v>735</v>
      </c>
      <c r="Q14">
        <f>P14/1.1</f>
        <v>668.18181818181813</v>
      </c>
      <c r="R14" s="2">
        <f>12200000+732000+30000</f>
        <v>12962000</v>
      </c>
      <c r="S14" s="7" t="s">
        <v>24</v>
      </c>
      <c r="T14" s="7"/>
      <c r="U14">
        <f t="shared" ref="U14:U15" si="17">F14*1.2</f>
        <v>23278.799999999999</v>
      </c>
    </row>
    <row r="15" spans="1:21" x14ac:dyDescent="0.25">
      <c r="A15" s="4">
        <f t="shared" si="0"/>
        <v>0</v>
      </c>
      <c r="B15" s="4">
        <f t="shared" si="1"/>
        <v>668.18181818181813</v>
      </c>
      <c r="C15" s="4">
        <f t="shared" si="9"/>
        <v>801.81818181818176</v>
      </c>
      <c r="D15" s="4">
        <f t="shared" si="11"/>
        <v>962.18181818181802</v>
      </c>
      <c r="E15" s="15">
        <f t="shared" si="12"/>
        <v>11800000</v>
      </c>
      <c r="F15" s="14">
        <f t="shared" si="13"/>
        <v>17660</v>
      </c>
      <c r="G15" s="9">
        <f t="shared" si="14"/>
        <v>14717</v>
      </c>
      <c r="H15" s="9">
        <f t="shared" si="15"/>
        <v>12264</v>
      </c>
      <c r="I15" s="9" t="e">
        <f>#REF!</f>
        <v>#REF!</v>
      </c>
      <c r="J15" s="4" t="str">
        <f t="shared" si="16"/>
        <v>11.01.24 - in. all</v>
      </c>
      <c r="O15">
        <v>0</v>
      </c>
      <c r="P15">
        <v>735</v>
      </c>
      <c r="Q15">
        <f>P15/1.1</f>
        <v>668.18181818181813</v>
      </c>
      <c r="R15" s="2">
        <f>11800000</f>
        <v>11800000</v>
      </c>
      <c r="S15" s="7" t="s">
        <v>25</v>
      </c>
      <c r="T15" s="7"/>
      <c r="U15">
        <f t="shared" si="17"/>
        <v>21192</v>
      </c>
    </row>
    <row r="16" spans="1:21" x14ac:dyDescent="0.25">
      <c r="E16" s="7"/>
      <c r="F16" s="7"/>
      <c r="G16" s="7"/>
      <c r="H16" s="7"/>
      <c r="I16" s="7"/>
    </row>
    <row r="17" spans="7:24" x14ac:dyDescent="0.25">
      <c r="G17" t="s">
        <v>27</v>
      </c>
    </row>
    <row r="18" spans="7:24" x14ac:dyDescent="0.25">
      <c r="G18" t="s">
        <v>13</v>
      </c>
      <c r="H18">
        <v>610</v>
      </c>
    </row>
    <row r="19" spans="7:24" x14ac:dyDescent="0.25">
      <c r="G19" t="s">
        <v>14</v>
      </c>
      <c r="H19">
        <v>61</v>
      </c>
      <c r="I19" t="s">
        <v>17</v>
      </c>
    </row>
    <row r="20" spans="7:24" x14ac:dyDescent="0.25">
      <c r="H20">
        <f>H19+H18</f>
        <v>671</v>
      </c>
    </row>
    <row r="21" spans="7:24" x14ac:dyDescent="0.25">
      <c r="G21" t="s">
        <v>29</v>
      </c>
      <c r="H21">
        <v>738</v>
      </c>
      <c r="I21">
        <f>68.56*10.764</f>
        <v>737.97983999999997</v>
      </c>
      <c r="J21">
        <f>I21/H20</f>
        <v>1.0998209239940386</v>
      </c>
      <c r="P21" t="s">
        <v>26</v>
      </c>
      <c r="Q21">
        <v>605</v>
      </c>
      <c r="R21">
        <f>56.157*10.764</f>
        <v>604.47394799999995</v>
      </c>
    </row>
    <row r="22" spans="7:24" x14ac:dyDescent="0.25">
      <c r="G22" t="s">
        <v>15</v>
      </c>
      <c r="H22">
        <v>19000</v>
      </c>
      <c r="P22" t="s">
        <v>31</v>
      </c>
      <c r="Q22">
        <f>R22*10.764</f>
        <v>132.50484</v>
      </c>
      <c r="R22">
        <f>8+1.47+1.98+0.86</f>
        <v>12.31</v>
      </c>
    </row>
    <row r="23" spans="7:24" x14ac:dyDescent="0.25">
      <c r="G23" s="5" t="s">
        <v>16</v>
      </c>
      <c r="H23" s="5">
        <f>H22*H20</f>
        <v>12749000</v>
      </c>
      <c r="P23" t="s">
        <v>32</v>
      </c>
      <c r="Q23">
        <f>R23*10.764</f>
        <v>226.47455999999997</v>
      </c>
      <c r="R23">
        <f>0.8+2.95+17.29</f>
        <v>21.04</v>
      </c>
    </row>
    <row r="24" spans="7:24" x14ac:dyDescent="0.25">
      <c r="G24" t="s">
        <v>34</v>
      </c>
      <c r="H24" s="5">
        <v>500000</v>
      </c>
      <c r="Q24">
        <f>Q23+Q22+Q21</f>
        <v>963.97939999999994</v>
      </c>
    </row>
    <row r="25" spans="7:24" x14ac:dyDescent="0.25">
      <c r="G25" s="5" t="s">
        <v>35</v>
      </c>
      <c r="H25" s="5">
        <f>SUM(H18:H24)</f>
        <v>13270080</v>
      </c>
      <c r="P25" s="10"/>
      <c r="Q25" s="10">
        <v>19000</v>
      </c>
      <c r="R25" s="12"/>
      <c r="T25" s="10"/>
      <c r="U25" s="10"/>
      <c r="V25" s="10"/>
      <c r="W25" s="10"/>
      <c r="X25" s="10"/>
    </row>
    <row r="26" spans="7:24" x14ac:dyDescent="0.25">
      <c r="P26" s="10"/>
      <c r="Q26" s="10"/>
      <c r="R26" s="12"/>
      <c r="T26" s="10"/>
      <c r="U26" s="10"/>
      <c r="V26" s="10"/>
      <c r="W26" s="10"/>
      <c r="X26" s="10"/>
    </row>
    <row r="27" spans="7:24" x14ac:dyDescent="0.25">
      <c r="G27" t="s">
        <v>28</v>
      </c>
      <c r="J27" t="s">
        <v>30</v>
      </c>
      <c r="P27" s="10"/>
      <c r="Q27" s="13">
        <f>Q25*Q24</f>
        <v>18315608.599999998</v>
      </c>
      <c r="R27" s="13"/>
      <c r="T27" s="13"/>
      <c r="U27" s="13"/>
      <c r="V27" s="10"/>
      <c r="W27" s="10"/>
      <c r="X27" s="10"/>
    </row>
    <row r="28" spans="7:24" x14ac:dyDescent="0.25">
      <c r="G28" t="s">
        <v>18</v>
      </c>
      <c r="H28">
        <v>11391543</v>
      </c>
      <c r="I28" t="s">
        <v>22</v>
      </c>
      <c r="P28" s="10"/>
      <c r="Q28" s="10"/>
      <c r="R28" s="10"/>
      <c r="T28" s="10"/>
      <c r="U28" s="10"/>
      <c r="V28" s="10"/>
      <c r="W28" s="10"/>
      <c r="X28" s="10"/>
    </row>
    <row r="29" spans="7:24" x14ac:dyDescent="0.25">
      <c r="G29" t="s">
        <v>19</v>
      </c>
      <c r="H29">
        <v>683500</v>
      </c>
      <c r="J29" t="s">
        <v>33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G30" t="s">
        <v>20</v>
      </c>
      <c r="H30">
        <v>30000</v>
      </c>
      <c r="P30" s="10"/>
      <c r="Q30" s="10"/>
      <c r="R30" s="11"/>
      <c r="T30" s="11"/>
      <c r="U30" s="11"/>
      <c r="V30" s="10"/>
      <c r="W30" s="10"/>
      <c r="X30" s="10"/>
    </row>
    <row r="31" spans="7:24" x14ac:dyDescent="0.25">
      <c r="G31" t="s">
        <v>21</v>
      </c>
      <c r="H31">
        <f>SUM(H28:H30)</f>
        <v>12105043</v>
      </c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T33" s="10"/>
      <c r="U33" s="10"/>
      <c r="V33" s="10"/>
      <c r="W33" s="10"/>
      <c r="X33" s="10"/>
    </row>
    <row r="34" spans="16:24" x14ac:dyDescent="0.25">
      <c r="P34" s="10"/>
      <c r="Q34" s="10"/>
      <c r="R34" s="10"/>
      <c r="S34" s="5"/>
      <c r="T34" s="10"/>
      <c r="U34" s="10"/>
      <c r="V34" s="10"/>
      <c r="W34" s="10"/>
      <c r="X34" s="10"/>
    </row>
    <row r="35" spans="16:24" x14ac:dyDescent="0.25">
      <c r="P35" s="10"/>
      <c r="Q35" s="10"/>
      <c r="R35" s="10"/>
      <c r="S35" s="5"/>
      <c r="T35" s="10"/>
      <c r="U35" s="10"/>
      <c r="V35" s="10"/>
      <c r="W35" s="10"/>
      <c r="X35" s="10"/>
    </row>
    <row r="36" spans="16:24" x14ac:dyDescent="0.25">
      <c r="Q36" s="10"/>
      <c r="R36" s="10"/>
    </row>
    <row r="37" spans="16:24" x14ac:dyDescent="0.25">
      <c r="Q37" s="10"/>
      <c r="R37" s="10"/>
      <c r="T37" s="5"/>
    </row>
    <row r="38" spans="16:24" x14ac:dyDescent="0.25">
      <c r="P38" s="10"/>
      <c r="Q38" s="10"/>
      <c r="R38" s="10"/>
      <c r="S38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02868-2615-43B1-BB03-E00044C35BC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25EE-F083-44E7-B2FB-E255721FCDC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9FB27-2597-4CEF-A169-948609F02172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2024-09-09T06:27:08Z</dcterms:modified>
</cp:coreProperties>
</file>