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Ashok Ramraj Pal\1501 - Breeze Park\"/>
    </mc:Choice>
  </mc:AlternateContent>
  <xr:revisionPtr revIDLastSave="0" documentId="13_ncr:1_{F04A48B4-2E5A-474B-85DA-8F410A3E4C2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  <sheet name="Sheet18" sheetId="30" r:id="rId19"/>
    <sheet name="Sheet19" sheetId="31" r:id="rId20"/>
  </sheets>
  <calcPr calcId="191029"/>
</workbook>
</file>

<file path=xl/calcChain.xml><?xml version="1.0" encoding="utf-8"?>
<calcChain xmlns="http://schemas.openxmlformats.org/spreadsheetml/2006/main">
  <c r="H68" i="4" l="1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H19" i="4" s="1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24" i="4"/>
  <c r="Q24" i="4" s="1"/>
  <c r="B24" i="4" s="1"/>
  <c r="C24" i="4" s="1"/>
  <c r="D24" i="4" s="1"/>
  <c r="J24" i="4"/>
  <c r="I24" i="4"/>
  <c r="E24" i="4"/>
  <c r="A24" i="4"/>
  <c r="P16" i="4"/>
  <c r="B16" i="4" s="1"/>
  <c r="C16" i="4" s="1"/>
  <c r="D16" i="4" s="1"/>
  <c r="J16" i="4"/>
  <c r="I16" i="4"/>
  <c r="E16" i="4"/>
  <c r="A16" i="4"/>
  <c r="G28" i="4"/>
  <c r="G26" i="4"/>
  <c r="Q12" i="4"/>
  <c r="Q11" i="4"/>
  <c r="H63" i="4"/>
  <c r="H39" i="4"/>
  <c r="H67" i="4"/>
  <c r="H65" i="4"/>
  <c r="H64" i="4"/>
  <c r="H62" i="4"/>
  <c r="H61" i="4"/>
  <c r="H60" i="4"/>
  <c r="H59" i="4"/>
  <c r="H66" i="4" s="1"/>
  <c r="H58" i="4"/>
  <c r="H55" i="4"/>
  <c r="H54" i="4"/>
  <c r="H53" i="4"/>
  <c r="H52" i="4"/>
  <c r="H56" i="4" s="1"/>
  <c r="H49" i="4"/>
  <c r="H48" i="4"/>
  <c r="H47" i="4"/>
  <c r="H46" i="4"/>
  <c r="H45" i="4"/>
  <c r="H44" i="4"/>
  <c r="H43" i="4"/>
  <c r="H42" i="4"/>
  <c r="H41" i="4"/>
  <c r="H40" i="4"/>
  <c r="H38" i="4"/>
  <c r="H37" i="4"/>
  <c r="H17" i="4" l="1"/>
  <c r="H20" i="4"/>
  <c r="H18" i="4"/>
  <c r="H22" i="4"/>
  <c r="F17" i="4"/>
  <c r="F18" i="4"/>
  <c r="F19" i="4"/>
  <c r="F20" i="4"/>
  <c r="F21" i="4"/>
  <c r="F22" i="4"/>
  <c r="F23" i="4"/>
  <c r="G17" i="4"/>
  <c r="G18" i="4"/>
  <c r="G19" i="4"/>
  <c r="G20" i="4"/>
  <c r="G21" i="4"/>
  <c r="G22" i="4"/>
  <c r="G23" i="4"/>
  <c r="H57" i="4"/>
  <c r="H16" i="4"/>
  <c r="H24" i="4"/>
  <c r="F16" i="4"/>
  <c r="F24" i="4"/>
  <c r="G16" i="4"/>
  <c r="G24" i="4"/>
  <c r="H50" i="4"/>
  <c r="P10" i="4"/>
  <c r="S10" i="4"/>
  <c r="S9" i="4"/>
  <c r="Q9" i="4"/>
  <c r="P8" i="4"/>
  <c r="P7" i="4"/>
  <c r="Q7" i="4"/>
  <c r="S7" i="4"/>
  <c r="I29" i="4"/>
  <c r="J26" i="4"/>
  <c r="J27" i="4"/>
  <c r="P12" i="4" l="1"/>
  <c r="P11" i="4"/>
  <c r="Q10" i="4"/>
  <c r="P9" i="4"/>
  <c r="Q8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<sst xmlns="http://schemas.openxmlformats.org/spreadsheetml/2006/main" count="38" uniqueCount="32">
  <si>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</si>
  <si>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</si>
  <si>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</si>
  <si>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</si>
  <si>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</si>
  <si>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</si>
  <si>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</si>
  <si>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</si>
  <si>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</si>
  <si>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</si>
  <si>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</si>
  <si>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</si>
  <si>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</si>
  <si>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1501, 15th Floor, Breeze Park, Plot No. 64, Sector 14, Village - Koparkhairane, Taluka - Thane, </t>
  </si>
  <si>
    <t>bua</t>
  </si>
  <si>
    <t>ca</t>
  </si>
  <si>
    <t>rate on ca</t>
  </si>
  <si>
    <t>fmv</t>
  </si>
  <si>
    <t>oc - 2011</t>
  </si>
  <si>
    <t>Previous report - 2021</t>
  </si>
  <si>
    <t>15.07.22</t>
  </si>
  <si>
    <t>18.11.22</t>
  </si>
  <si>
    <t>13.01.22</t>
  </si>
  <si>
    <t>08.03.22</t>
  </si>
  <si>
    <t>2.9 to 3 cr.</t>
  </si>
  <si>
    <t>mca</t>
  </si>
  <si>
    <t>08.01.24</t>
  </si>
  <si>
    <t>09.05.24</t>
  </si>
  <si>
    <t>07.08.24</t>
  </si>
  <si>
    <t>27.05.24</t>
  </si>
  <si>
    <t>victory splentour</t>
  </si>
  <si>
    <t>elite enclave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</si>
</sst>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214701</xdr:colOff>
      <xdr:row>30</xdr:row>
      <xdr:rowOff>47625</xdr:rowOff>
    </xdr:from>
    <xdr:to>
      <xdr:col>22</xdr:col>
      <xdr:colOff>334395</xdr:colOff>
      <xdr:row>65</xdr:row>
      <xdr:rowOff>77390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C20B9-C9FD-4A19-94BC-9A44B395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1776" y="5000625"/>
          <a:ext cx="5739444" cy="66972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026C8-F93F-4BF6-AAF8-BB4CA3EA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2806D-D283-4740-A88C-C055A7A7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33FE8-C004-48FF-943D-E4B725C3E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A4F71-9F21-4F5A-9DD9-8D4ADFF5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79742-4793-4BF4-817A-0A1C338D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E33F1-7454-4BA0-98F8-2F12DB23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594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95D5F5-8A23-4DD1-AC1E-8365B663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6594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7A450-4A24-4F36-B1D7-D88EBB6D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3085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D4849-06B9-4F0C-9D41-EF9A04ED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451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8ACE8-AC14-4A1E-AFF5-7650E31C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50676-76C9-4E1A-BCC7-A4D9BEAE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86975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0850B-BEF0-4F42-AAC6-46B0BA37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126AD-14E8-4A77-9DD9-24DA3671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42F1A7-4AE9-4E6F-924F-1085A751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F4F4C-A367-41CA-8008-5CE18D62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A9F49-B786-45A7-A3D0-85BBF6250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C2D36-743D-4B3F-AB87-731AF452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381904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75196-F20F-41F3-BEFC-B006BC86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477904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33BFE-2191-4544-8355-C2BEFC44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8"/>
  <sheetViews>
    <sheetView tabSelected="1" zoomScaleNormal="100" workbookViewId="0">
      <selection activeCell="I29" sqref="I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6500000</v>
      </c>
      <c r="F2" s="10">
        <f t="shared" ref="F2:F13" si="4">ROUND((E2/B2),0)</f>
        <v>14444</v>
      </c>
      <c r="G2" s="10">
        <f t="shared" ref="G2:G13" si="5">ROUND((E2/C2),0)</f>
        <v>12037</v>
      </c>
      <c r="H2" s="10">
        <f t="shared" ref="H2:H13" si="6">ROUND((E2/D2),0)</f>
        <v>10031</v>
      </c>
      <c r="I2" s="10" t="e">
        <f>#REF!</f>
        <v>#REF!</v>
      </c>
      <c r="J2" s="10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530</v>
      </c>
      <c r="C3" s="4">
        <f t="shared" ref="C3:C15" si="9">B3*1.2</f>
        <v>636</v>
      </c>
      <c r="D3" s="4">
        <f t="shared" si="2"/>
        <v>763.19999999999993</v>
      </c>
      <c r="E3" s="5">
        <f t="shared" si="3"/>
        <v>10000000</v>
      </c>
      <c r="F3" s="10">
        <f t="shared" si="4"/>
        <v>18868</v>
      </c>
      <c r="G3" s="10">
        <f t="shared" si="5"/>
        <v>15723</v>
      </c>
      <c r="H3" s="10">
        <f t="shared" si="6"/>
        <v>13103</v>
      </c>
      <c r="I3" s="10" t="e">
        <f>#REF!</f>
        <v>#REF!</v>
      </c>
      <c r="J3" s="10">
        <f t="shared" si="7"/>
        <v>0</v>
      </c>
      <c r="O3">
        <v>0</v>
      </c>
      <c r="P3">
        <f t="shared" si="8"/>
        <v>0</v>
      </c>
      <c r="Q3">
        <v>530</v>
      </c>
      <c r="R3" s="2">
        <v>10000000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715</v>
      </c>
      <c r="C4" s="4">
        <f t="shared" si="9"/>
        <v>858</v>
      </c>
      <c r="D4" s="4">
        <f t="shared" si="2"/>
        <v>1029.5999999999999</v>
      </c>
      <c r="E4" s="5">
        <f t="shared" si="3"/>
        <v>10500000</v>
      </c>
      <c r="F4" s="10">
        <f t="shared" si="4"/>
        <v>14685</v>
      </c>
      <c r="G4" s="10">
        <f t="shared" si="5"/>
        <v>12238</v>
      </c>
      <c r="H4" s="10">
        <f t="shared" si="6"/>
        <v>10198</v>
      </c>
      <c r="I4" s="10" t="e">
        <f>#REF!</f>
        <v>#REF!</v>
      </c>
      <c r="J4" s="10">
        <f t="shared" si="7"/>
        <v>0</v>
      </c>
      <c r="O4">
        <v>0</v>
      </c>
      <c r="P4">
        <f t="shared" si="8"/>
        <v>0</v>
      </c>
      <c r="Q4">
        <v>715</v>
      </c>
      <c r="R4" s="2">
        <v>10500000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13800000</v>
      </c>
      <c r="F5" s="10">
        <f t="shared" si="4"/>
        <v>18400</v>
      </c>
      <c r="G5" s="10">
        <f t="shared" si="5"/>
        <v>15333</v>
      </c>
      <c r="H5" s="10">
        <f t="shared" si="6"/>
        <v>12778</v>
      </c>
      <c r="I5" s="10" t="e">
        <f>#REF!</f>
        <v>#REF!</v>
      </c>
      <c r="J5" s="10">
        <f t="shared" si="7"/>
        <v>0</v>
      </c>
      <c r="O5">
        <v>0</v>
      </c>
      <c r="P5">
        <f t="shared" si="8"/>
        <v>0</v>
      </c>
      <c r="Q5">
        <v>750</v>
      </c>
      <c r="R5" s="2">
        <v>13800000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738</v>
      </c>
      <c r="C6" s="4">
        <f t="shared" si="9"/>
        <v>885.6</v>
      </c>
      <c r="D6" s="4">
        <f t="shared" si="2"/>
        <v>1062.72</v>
      </c>
      <c r="E6" s="5">
        <f t="shared" si="3"/>
        <v>15000000</v>
      </c>
      <c r="F6" s="10">
        <f t="shared" si="4"/>
        <v>20325</v>
      </c>
      <c r="G6" s="10">
        <f t="shared" si="5"/>
        <v>16938</v>
      </c>
      <c r="H6" s="10">
        <f t="shared" si="6"/>
        <v>14115</v>
      </c>
      <c r="I6" s="10" t="e">
        <f>#REF!</f>
        <v>#REF!</v>
      </c>
      <c r="J6" s="10">
        <f t="shared" si="7"/>
        <v>0</v>
      </c>
      <c r="O6">
        <v>0</v>
      </c>
      <c r="P6">
        <f t="shared" si="8"/>
        <v>0</v>
      </c>
      <c r="Q6">
        <v>738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624.04289999999992</v>
      </c>
      <c r="C7" s="4">
        <f t="shared" si="9"/>
        <v>748.85147999999992</v>
      </c>
      <c r="D7" s="4">
        <f t="shared" si="2"/>
        <v>898.62177599999984</v>
      </c>
      <c r="E7" s="5">
        <f t="shared" si="3"/>
        <v>14310000</v>
      </c>
      <c r="F7" s="10">
        <f t="shared" si="4"/>
        <v>22931</v>
      </c>
      <c r="G7" s="10">
        <f t="shared" si="5"/>
        <v>19109</v>
      </c>
      <c r="H7" s="10">
        <f t="shared" si="6"/>
        <v>15924</v>
      </c>
      <c r="I7" s="10" t="e">
        <f>#REF!</f>
        <v>#REF!</v>
      </c>
      <c r="J7" s="10">
        <f t="shared" si="7"/>
        <v>57.974999999999994</v>
      </c>
      <c r="O7">
        <v>0</v>
      </c>
      <c r="P7">
        <f t="shared" si="8"/>
        <v>0</v>
      </c>
      <c r="Q7">
        <f>S7*10.764</f>
        <v>624.04289999999992</v>
      </c>
      <c r="R7" s="2">
        <v>14310000</v>
      </c>
      <c r="S7" s="8">
        <f>54.492+3.483</f>
        <v>57.974999999999994</v>
      </c>
      <c r="T7" s="8" t="s">
        <v>20</v>
      </c>
    </row>
    <row r="8" spans="1:20" x14ac:dyDescent="0.25">
      <c r="A8" s="4">
        <f t="shared" si="0"/>
        <v>0</v>
      </c>
      <c r="B8" s="4">
        <f t="shared" si="1"/>
        <v>657.94949999999994</v>
      </c>
      <c r="C8" s="4">
        <f t="shared" si="9"/>
        <v>789.53939999999989</v>
      </c>
      <c r="D8" s="4">
        <f t="shared" si="2"/>
        <v>947.44727999999986</v>
      </c>
      <c r="E8" s="5">
        <f t="shared" si="3"/>
        <v>15000000</v>
      </c>
      <c r="F8" s="10">
        <f t="shared" si="4"/>
        <v>22798</v>
      </c>
      <c r="G8" s="10">
        <f t="shared" si="5"/>
        <v>18998</v>
      </c>
      <c r="H8" s="10">
        <f t="shared" si="6"/>
        <v>15832</v>
      </c>
      <c r="I8" s="10" t="e">
        <f>#REF!</f>
        <v>#REF!</v>
      </c>
      <c r="J8" s="10">
        <f t="shared" si="7"/>
        <v>0</v>
      </c>
      <c r="O8">
        <v>0</v>
      </c>
      <c r="P8">
        <f>73.35*10.764</f>
        <v>789.53939999999989</v>
      </c>
      <c r="Q8">
        <f t="shared" ref="Q8:Q10" si="10">P8/1.2</f>
        <v>657.94949999999994</v>
      </c>
      <c r="R8" s="2">
        <v>15000000</v>
      </c>
      <c r="S8" s="8"/>
      <c r="T8" s="8" t="s">
        <v>21</v>
      </c>
    </row>
    <row r="9" spans="1:20" x14ac:dyDescent="0.25">
      <c r="A9" s="4">
        <f t="shared" si="0"/>
        <v>0</v>
      </c>
      <c r="B9" s="4">
        <f t="shared" si="1"/>
        <v>543.79999999999995</v>
      </c>
      <c r="C9" s="4">
        <f t="shared" si="9"/>
        <v>652.55999999999995</v>
      </c>
      <c r="D9" s="4">
        <f t="shared" si="2"/>
        <v>783.07199999999989</v>
      </c>
      <c r="E9" s="5">
        <f t="shared" si="3"/>
        <v>7700000</v>
      </c>
      <c r="F9" s="10">
        <f t="shared" si="4"/>
        <v>14160</v>
      </c>
      <c r="G9" s="10">
        <f t="shared" si="5"/>
        <v>11800</v>
      </c>
      <c r="H9" s="10">
        <f t="shared" si="6"/>
        <v>9833</v>
      </c>
      <c r="I9" s="10" t="e">
        <f>#REF!</f>
        <v>#REF!</v>
      </c>
      <c r="J9" s="10">
        <f t="shared" si="7"/>
        <v>68.8</v>
      </c>
      <c r="O9">
        <v>0</v>
      </c>
      <c r="P9">
        <f t="shared" si="8"/>
        <v>0</v>
      </c>
      <c r="Q9">
        <f>475+S9</f>
        <v>543.79999999999995</v>
      </c>
      <c r="R9" s="2">
        <v>7700000</v>
      </c>
      <c r="S9" s="8">
        <f>172*40%</f>
        <v>68.8</v>
      </c>
      <c r="T9" s="8" t="s">
        <v>22</v>
      </c>
    </row>
    <row r="10" spans="1:20" x14ac:dyDescent="0.25">
      <c r="A10" s="4">
        <f t="shared" si="0"/>
        <v>0</v>
      </c>
      <c r="B10" s="4">
        <f t="shared" si="1"/>
        <v>473.33333333333337</v>
      </c>
      <c r="C10" s="4">
        <f t="shared" si="9"/>
        <v>568</v>
      </c>
      <c r="D10" s="4">
        <f t="shared" si="2"/>
        <v>681.6</v>
      </c>
      <c r="E10" s="5">
        <f t="shared" si="3"/>
        <v>5800000</v>
      </c>
      <c r="F10" s="10">
        <f t="shared" si="4"/>
        <v>12254</v>
      </c>
      <c r="G10" s="10">
        <f t="shared" si="5"/>
        <v>10211</v>
      </c>
      <c r="H10" s="10">
        <f t="shared" si="6"/>
        <v>8509</v>
      </c>
      <c r="I10" s="10" t="e">
        <f>#REF!</f>
        <v>#REF!</v>
      </c>
      <c r="J10" s="10">
        <f t="shared" si="7"/>
        <v>88</v>
      </c>
      <c r="O10">
        <v>0</v>
      </c>
      <c r="P10">
        <f>480+S10</f>
        <v>568</v>
      </c>
      <c r="Q10">
        <f t="shared" si="10"/>
        <v>473.33333333333337</v>
      </c>
      <c r="R10" s="2">
        <v>5800000</v>
      </c>
      <c r="S10" s="8">
        <f>220*40%</f>
        <v>88</v>
      </c>
      <c r="T10" s="8" t="s">
        <v>23</v>
      </c>
    </row>
    <row r="11" spans="1:20" x14ac:dyDescent="0.25">
      <c r="A11" s="4">
        <f t="shared" si="0"/>
        <v>0</v>
      </c>
      <c r="B11" s="4">
        <f t="shared" si="1"/>
        <v>490.42</v>
      </c>
      <c r="C11" s="4">
        <f t="shared" si="9"/>
        <v>588.50400000000002</v>
      </c>
      <c r="D11" s="4">
        <f t="shared" si="2"/>
        <v>706.20479999999998</v>
      </c>
      <c r="E11" s="5">
        <f t="shared" si="3"/>
        <v>8500000</v>
      </c>
      <c r="F11" s="10">
        <f t="shared" si="4"/>
        <v>17332</v>
      </c>
      <c r="G11" s="10">
        <f t="shared" si="5"/>
        <v>14443</v>
      </c>
      <c r="H11" s="10">
        <f t="shared" si="6"/>
        <v>12036</v>
      </c>
      <c r="I11" s="10" t="e">
        <f>#REF!</f>
        <v>#REF!</v>
      </c>
      <c r="J11" s="10" t="str">
        <f t="shared" si="7"/>
        <v>08.01.24</v>
      </c>
      <c r="O11">
        <v>0</v>
      </c>
      <c r="P11">
        <f t="shared" si="8"/>
        <v>0</v>
      </c>
      <c r="Q11">
        <f>411.63+78.79</f>
        <v>490.42</v>
      </c>
      <c r="R11" s="2">
        <v>8500000</v>
      </c>
      <c r="S11" s="8" t="s">
        <v>26</v>
      </c>
      <c r="T11" s="8"/>
    </row>
    <row r="12" spans="1:20" x14ac:dyDescent="0.25">
      <c r="A12" s="4">
        <f t="shared" si="0"/>
        <v>0</v>
      </c>
      <c r="B12" s="4">
        <f t="shared" si="1"/>
        <v>658.01408399999991</v>
      </c>
      <c r="C12" s="4">
        <f t="shared" si="9"/>
        <v>789.61690079999983</v>
      </c>
      <c r="D12" s="4">
        <f t="shared" si="2"/>
        <v>947.54028095999979</v>
      </c>
      <c r="E12" s="5">
        <f t="shared" si="3"/>
        <v>14100000</v>
      </c>
      <c r="F12" s="15">
        <f t="shared" si="4"/>
        <v>21428</v>
      </c>
      <c r="G12" s="10">
        <f t="shared" si="5"/>
        <v>17857</v>
      </c>
      <c r="H12" s="10">
        <f t="shared" si="6"/>
        <v>14881</v>
      </c>
      <c r="I12" s="10" t="e">
        <f>#REF!</f>
        <v>#REF!</v>
      </c>
      <c r="J12" s="10" t="str">
        <f t="shared" si="7"/>
        <v>09.05.24</v>
      </c>
      <c r="O12">
        <v>0</v>
      </c>
      <c r="P12">
        <f t="shared" si="8"/>
        <v>0</v>
      </c>
      <c r="Q12">
        <f>61.131*10.764</f>
        <v>658.01408399999991</v>
      </c>
      <c r="R12" s="2">
        <v>14100000</v>
      </c>
      <c r="S12" s="8" t="s">
        <v>27</v>
      </c>
      <c r="T12" s="8"/>
    </row>
    <row r="13" spans="1:20" x14ac:dyDescent="0.25">
      <c r="A13" s="4">
        <f t="shared" si="0"/>
        <v>0</v>
      </c>
      <c r="B13" s="4">
        <f t="shared" si="1"/>
        <v>560</v>
      </c>
      <c r="C13" s="4">
        <f t="shared" si="9"/>
        <v>672</v>
      </c>
      <c r="D13" s="4">
        <f t="shared" si="2"/>
        <v>806.4</v>
      </c>
      <c r="E13" s="5">
        <f t="shared" si="3"/>
        <v>11000000</v>
      </c>
      <c r="F13" s="15">
        <f t="shared" si="4"/>
        <v>19643</v>
      </c>
      <c r="G13" s="10">
        <f t="shared" si="5"/>
        <v>16369</v>
      </c>
      <c r="H13" s="10">
        <f t="shared" si="6"/>
        <v>13641</v>
      </c>
      <c r="I13" s="10" t="e">
        <f>#REF!</f>
        <v>#REF!</v>
      </c>
      <c r="J13" s="10" t="str">
        <f t="shared" si="7"/>
        <v>07.08.24</v>
      </c>
      <c r="O13">
        <v>0</v>
      </c>
      <c r="P13">
        <f t="shared" ref="P13" si="11">O13/1.2</f>
        <v>0</v>
      </c>
      <c r="Q13">
        <v>560</v>
      </c>
      <c r="R13" s="2">
        <v>11000000</v>
      </c>
      <c r="S13" s="8" t="s">
        <v>28</v>
      </c>
      <c r="T13" s="8"/>
    </row>
    <row r="14" spans="1:20" x14ac:dyDescent="0.25">
      <c r="A14" s="4">
        <f t="shared" si="0"/>
        <v>0</v>
      </c>
      <c r="B14" s="4">
        <f t="shared" si="1"/>
        <v>583.09500000000003</v>
      </c>
      <c r="C14" s="4">
        <f t="shared" si="9"/>
        <v>699.71400000000006</v>
      </c>
      <c r="D14" s="4">
        <f t="shared" ref="D14:D15" si="12">C14*1.2</f>
        <v>839.65680000000009</v>
      </c>
      <c r="E14" s="5">
        <f t="shared" ref="E14:E15" si="13">R14</f>
        <v>13700000</v>
      </c>
      <c r="F14" s="10">
        <f t="shared" ref="F14:F15" si="14">ROUND((E14/B14),0)</f>
        <v>23495</v>
      </c>
      <c r="G14" s="10">
        <f t="shared" ref="G14:G15" si="15">ROUND((E14/C14),0)</f>
        <v>19579</v>
      </c>
      <c r="H14" s="10">
        <f t="shared" ref="H14:H15" si="16">ROUND((E14/D14),0)</f>
        <v>16316</v>
      </c>
      <c r="I14" s="10" t="e">
        <f>#REF!</f>
        <v>#REF!</v>
      </c>
      <c r="J14" s="10" t="str">
        <f t="shared" ref="J14:J15" si="17">S14</f>
        <v>27.05.24</v>
      </c>
      <c r="O14">
        <v>0</v>
      </c>
      <c r="P14">
        <f t="shared" ref="P14:P15" si="18">O14/1.2</f>
        <v>0</v>
      </c>
      <c r="Q14">
        <v>583.09500000000003</v>
      </c>
      <c r="R14" s="2">
        <v>13700000</v>
      </c>
      <c r="S14" s="8" t="s">
        <v>29</v>
      </c>
      <c r="T14" s="8"/>
    </row>
    <row r="15" spans="1:20" x14ac:dyDescent="0.25">
      <c r="A15" s="4">
        <f t="shared" si="0"/>
        <v>0</v>
      </c>
      <c r="B15" s="4">
        <f t="shared" si="1"/>
        <v>1700</v>
      </c>
      <c r="C15" s="4">
        <f t="shared" si="9"/>
        <v>2040</v>
      </c>
      <c r="D15" s="4">
        <f t="shared" si="12"/>
        <v>2448</v>
      </c>
      <c r="E15" s="5">
        <f t="shared" si="13"/>
        <v>35500000</v>
      </c>
      <c r="F15" s="10">
        <f t="shared" si="14"/>
        <v>20882</v>
      </c>
      <c r="G15" s="10">
        <f t="shared" si="15"/>
        <v>17402</v>
      </c>
      <c r="H15" s="10">
        <f t="shared" si="16"/>
        <v>14502</v>
      </c>
      <c r="I15" s="10" t="e">
        <f>#REF!</f>
        <v>#REF!</v>
      </c>
      <c r="J15" s="10" t="str">
        <f t="shared" si="17"/>
        <v>victory splentour</v>
      </c>
      <c r="O15">
        <v>0</v>
      </c>
      <c r="P15">
        <f t="shared" si="18"/>
        <v>0</v>
      </c>
      <c r="Q15">
        <v>1700</v>
      </c>
      <c r="R15" s="2">
        <v>35500000</v>
      </c>
      <c r="S15" s="8" t="s">
        <v>30</v>
      </c>
      <c r="T15" s="8"/>
    </row>
    <row r="16" spans="1:20" x14ac:dyDescent="0.25">
      <c r="A16" s="4">
        <f t="shared" ref="A16:A24" si="19">N16</f>
        <v>0</v>
      </c>
      <c r="B16" s="4">
        <f t="shared" ref="B16:B24" si="20">Q16</f>
        <v>750</v>
      </c>
      <c r="C16" s="4">
        <f t="shared" ref="C16:C24" si="21">B16*1.2</f>
        <v>900</v>
      </c>
      <c r="D16" s="4">
        <f t="shared" ref="D16:D24" si="22">C16*1.2</f>
        <v>1080</v>
      </c>
      <c r="E16" s="5">
        <f t="shared" ref="E16:E24" si="23">R16</f>
        <v>13200000</v>
      </c>
      <c r="F16" s="10">
        <f t="shared" ref="F16:F24" si="24">ROUND((E16/B16),0)</f>
        <v>17600</v>
      </c>
      <c r="G16" s="10">
        <f t="shared" ref="G16:G24" si="25">ROUND((E16/C16),0)</f>
        <v>14667</v>
      </c>
      <c r="H16" s="10">
        <f t="shared" ref="H16:H24" si="26">ROUND((E16/D16),0)</f>
        <v>12222</v>
      </c>
      <c r="I16" s="10" t="e">
        <f>#REF!</f>
        <v>#REF!</v>
      </c>
      <c r="J16" s="10" t="str">
        <f t="shared" ref="J16:J24" si="27">S16</f>
        <v>elite enclave</v>
      </c>
      <c r="O16">
        <v>0</v>
      </c>
      <c r="P16">
        <f t="shared" ref="P16:P24" si="28">O16/1.2</f>
        <v>0</v>
      </c>
      <c r="Q16">
        <v>750</v>
      </c>
      <c r="R16" s="2">
        <v>13200000</v>
      </c>
      <c r="S16" s="8" t="s">
        <v>31</v>
      </c>
      <c r="T16" s="8"/>
    </row>
    <row r="17" spans="1:24" x14ac:dyDescent="0.25">
      <c r="A17" s="4">
        <f t="shared" ref="A17:A23" si="29">N17</f>
        <v>0</v>
      </c>
      <c r="B17" s="4">
        <f t="shared" ref="B17:B23" si="30">Q17</f>
        <v>750</v>
      </c>
      <c r="C17" s="4">
        <f t="shared" ref="C17:C23" si="31">B17*1.2</f>
        <v>900</v>
      </c>
      <c r="D17" s="4">
        <f t="shared" ref="D17:D23" si="32">C17*1.2</f>
        <v>1080</v>
      </c>
      <c r="E17" s="5">
        <f t="shared" ref="E17:E23" si="33">R17</f>
        <v>14000000</v>
      </c>
      <c r="F17" s="10">
        <f t="shared" ref="F17:F23" si="34">ROUND((E17/B17),0)</f>
        <v>18667</v>
      </c>
      <c r="G17" s="10">
        <f t="shared" ref="G17:G23" si="35">ROUND((E17/C17),0)</f>
        <v>15556</v>
      </c>
      <c r="H17" s="10">
        <f t="shared" ref="H17:H23" si="36">ROUND((E17/D17),0)</f>
        <v>12963</v>
      </c>
      <c r="I17" s="10" t="e">
        <f>#REF!</f>
        <v>#REF!</v>
      </c>
      <c r="J17" s="10" t="str">
        <f t="shared" ref="J17:J23" si="37">S17</f>
        <v>elite enclave</v>
      </c>
      <c r="O17">
        <v>0</v>
      </c>
      <c r="P17">
        <f t="shared" ref="P17:P23" si="38">O17/1.2</f>
        <v>0</v>
      </c>
      <c r="Q17">
        <v>750</v>
      </c>
      <c r="R17" s="2">
        <v>14000000</v>
      </c>
      <c r="S17" s="8" t="s">
        <v>31</v>
      </c>
      <c r="T17" s="8"/>
    </row>
    <row r="18" spans="1:24" x14ac:dyDescent="0.25">
      <c r="A18" s="4">
        <f t="shared" si="29"/>
        <v>0</v>
      </c>
      <c r="B18" s="4">
        <f t="shared" si="30"/>
        <v>700</v>
      </c>
      <c r="C18" s="4">
        <f t="shared" si="31"/>
        <v>840</v>
      </c>
      <c r="D18" s="4">
        <f t="shared" si="32"/>
        <v>1008</v>
      </c>
      <c r="E18" s="5">
        <f t="shared" si="33"/>
        <v>16000000</v>
      </c>
      <c r="F18" s="15">
        <f t="shared" si="34"/>
        <v>22857</v>
      </c>
      <c r="G18" s="10">
        <f t="shared" si="35"/>
        <v>19048</v>
      </c>
      <c r="H18" s="10">
        <f t="shared" si="36"/>
        <v>15873</v>
      </c>
      <c r="I18" s="10" t="e">
        <f>#REF!</f>
        <v>#REF!</v>
      </c>
      <c r="J18" s="10" t="str">
        <f t="shared" si="37"/>
        <v>victory splentour</v>
      </c>
      <c r="O18">
        <v>0</v>
      </c>
      <c r="P18">
        <f t="shared" si="38"/>
        <v>0</v>
      </c>
      <c r="Q18">
        <v>700</v>
      </c>
      <c r="R18" s="2">
        <v>16000000</v>
      </c>
      <c r="S18" s="8" t="s">
        <v>30</v>
      </c>
      <c r="T18" s="8"/>
    </row>
    <row r="19" spans="1:24" x14ac:dyDescent="0.25">
      <c r="A19" s="4">
        <f t="shared" si="29"/>
        <v>0</v>
      </c>
      <c r="B19" s="4">
        <f t="shared" si="30"/>
        <v>700</v>
      </c>
      <c r="C19" s="4">
        <f t="shared" si="31"/>
        <v>840</v>
      </c>
      <c r="D19" s="4">
        <f t="shared" si="32"/>
        <v>1008</v>
      </c>
      <c r="E19" s="5">
        <f t="shared" si="33"/>
        <v>14000000</v>
      </c>
      <c r="F19" s="10">
        <f t="shared" si="34"/>
        <v>20000</v>
      </c>
      <c r="G19" s="10">
        <f t="shared" si="35"/>
        <v>16667</v>
      </c>
      <c r="H19" s="10">
        <f t="shared" si="36"/>
        <v>13889</v>
      </c>
      <c r="I19" s="10" t="e">
        <f>#REF!</f>
        <v>#REF!</v>
      </c>
      <c r="J19" s="10" t="str">
        <f t="shared" si="37"/>
        <v>elite enclave</v>
      </c>
      <c r="O19">
        <v>0</v>
      </c>
      <c r="P19">
        <f t="shared" si="38"/>
        <v>0</v>
      </c>
      <c r="Q19">
        <v>700</v>
      </c>
      <c r="R19" s="2">
        <v>14000000</v>
      </c>
      <c r="S19" s="8" t="s">
        <v>31</v>
      </c>
      <c r="T19" s="8"/>
    </row>
    <row r="20" spans="1:24" x14ac:dyDescent="0.25">
      <c r="A20" s="4">
        <f t="shared" si="29"/>
        <v>0</v>
      </c>
      <c r="B20" s="4">
        <f t="shared" si="30"/>
        <v>950</v>
      </c>
      <c r="C20" s="4">
        <f t="shared" si="31"/>
        <v>1140</v>
      </c>
      <c r="D20" s="4">
        <f t="shared" si="32"/>
        <v>1368</v>
      </c>
      <c r="E20" s="5">
        <f t="shared" si="33"/>
        <v>22500000</v>
      </c>
      <c r="F20" s="15">
        <f t="shared" si="34"/>
        <v>23684</v>
      </c>
      <c r="G20" s="10">
        <f t="shared" si="35"/>
        <v>19737</v>
      </c>
      <c r="H20" s="10">
        <f t="shared" si="36"/>
        <v>16447</v>
      </c>
      <c r="I20" s="10" t="e">
        <f>#REF!</f>
        <v>#REF!</v>
      </c>
      <c r="J20" s="10">
        <f t="shared" si="37"/>
        <v>0</v>
      </c>
      <c r="O20">
        <v>0</v>
      </c>
      <c r="P20">
        <f t="shared" si="38"/>
        <v>0</v>
      </c>
      <c r="Q20">
        <v>950</v>
      </c>
      <c r="R20" s="2">
        <v>22500000</v>
      </c>
      <c r="S20" s="8"/>
      <c r="T20" s="8"/>
    </row>
    <row r="21" spans="1:24" x14ac:dyDescent="0.25">
      <c r="A21" s="4">
        <f t="shared" si="29"/>
        <v>0</v>
      </c>
      <c r="B21" s="4">
        <f t="shared" si="30"/>
        <v>0</v>
      </c>
      <c r="C21" s="4">
        <f t="shared" si="31"/>
        <v>0</v>
      </c>
      <c r="D21" s="4">
        <f t="shared" si="32"/>
        <v>0</v>
      </c>
      <c r="E21" s="5">
        <f t="shared" si="33"/>
        <v>0</v>
      </c>
      <c r="F21" s="10" t="e">
        <f t="shared" si="34"/>
        <v>#DIV/0!</v>
      </c>
      <c r="G21" s="10" t="e">
        <f t="shared" si="35"/>
        <v>#DIV/0!</v>
      </c>
      <c r="H21" s="10" t="e">
        <f t="shared" si="36"/>
        <v>#DIV/0!</v>
      </c>
      <c r="I21" s="10" t="e">
        <f>#REF!</f>
        <v>#REF!</v>
      </c>
      <c r="J21" s="10">
        <f t="shared" si="37"/>
        <v>0</v>
      </c>
      <c r="O21">
        <v>0</v>
      </c>
      <c r="P21">
        <f t="shared" si="38"/>
        <v>0</v>
      </c>
      <c r="Q21">
        <f t="shared" ref="Q21:Q23" si="39">P21/1.2</f>
        <v>0</v>
      </c>
      <c r="R21" s="2">
        <v>0</v>
      </c>
      <c r="S21" s="8"/>
      <c r="T21" s="8"/>
    </row>
    <row r="22" spans="1:24" x14ac:dyDescent="0.25">
      <c r="A22" s="4">
        <f t="shared" si="29"/>
        <v>0</v>
      </c>
      <c r="B22" s="4">
        <f t="shared" si="30"/>
        <v>0</v>
      </c>
      <c r="C22" s="4">
        <f t="shared" si="31"/>
        <v>0</v>
      </c>
      <c r="D22" s="4">
        <f t="shared" si="32"/>
        <v>0</v>
      </c>
      <c r="E22" s="5">
        <f t="shared" si="33"/>
        <v>0</v>
      </c>
      <c r="F22" s="10" t="e">
        <f t="shared" si="34"/>
        <v>#DIV/0!</v>
      </c>
      <c r="G22" s="4" t="e">
        <f t="shared" si="35"/>
        <v>#DIV/0!</v>
      </c>
      <c r="H22" s="4" t="e">
        <f t="shared" si="36"/>
        <v>#DIV/0!</v>
      </c>
      <c r="I22" s="4" t="e">
        <f>#REF!</f>
        <v>#REF!</v>
      </c>
      <c r="J22" s="4">
        <f t="shared" si="37"/>
        <v>0</v>
      </c>
      <c r="O22">
        <v>0</v>
      </c>
      <c r="P22">
        <f t="shared" si="38"/>
        <v>0</v>
      </c>
      <c r="Q22">
        <f t="shared" si="39"/>
        <v>0</v>
      </c>
      <c r="R22" s="2">
        <v>0</v>
      </c>
      <c r="S22" s="8"/>
      <c r="T22" s="8"/>
    </row>
    <row r="23" spans="1:24" x14ac:dyDescent="0.25">
      <c r="A23" s="4">
        <f t="shared" si="29"/>
        <v>0</v>
      </c>
      <c r="B23" s="4">
        <f t="shared" si="30"/>
        <v>0</v>
      </c>
      <c r="C23" s="4">
        <f t="shared" si="31"/>
        <v>0</v>
      </c>
      <c r="D23" s="4">
        <f t="shared" si="32"/>
        <v>0</v>
      </c>
      <c r="E23" s="5">
        <f t="shared" si="33"/>
        <v>0</v>
      </c>
      <c r="F23" s="10" t="e">
        <f t="shared" si="34"/>
        <v>#DIV/0!</v>
      </c>
      <c r="G23" s="4" t="e">
        <f t="shared" si="35"/>
        <v>#DIV/0!</v>
      </c>
      <c r="H23" s="4" t="e">
        <f t="shared" si="36"/>
        <v>#DIV/0!</v>
      </c>
      <c r="I23" s="4" t="e">
        <f>#REF!</f>
        <v>#REF!</v>
      </c>
      <c r="J23" s="4">
        <f t="shared" si="37"/>
        <v>0</v>
      </c>
      <c r="O23">
        <v>0</v>
      </c>
      <c r="P23">
        <f t="shared" si="38"/>
        <v>0</v>
      </c>
      <c r="Q23">
        <f t="shared" si="39"/>
        <v>0</v>
      </c>
      <c r="R23" s="2">
        <v>0</v>
      </c>
      <c r="S23" s="8"/>
      <c r="T23" s="8"/>
    </row>
    <row r="24" spans="1:24" x14ac:dyDescent="0.25">
      <c r="A24" s="4">
        <f t="shared" si="19"/>
        <v>0</v>
      </c>
      <c r="B24" s="4">
        <f t="shared" si="20"/>
        <v>0</v>
      </c>
      <c r="C24" s="4">
        <f t="shared" si="21"/>
        <v>0</v>
      </c>
      <c r="D24" s="4">
        <f t="shared" si="22"/>
        <v>0</v>
      </c>
      <c r="E24" s="5">
        <f t="shared" si="23"/>
        <v>0</v>
      </c>
      <c r="F24" s="10" t="e">
        <f t="shared" si="24"/>
        <v>#DIV/0!</v>
      </c>
      <c r="G24" s="4" t="e">
        <f t="shared" si="25"/>
        <v>#DIV/0!</v>
      </c>
      <c r="H24" s="4" t="e">
        <f t="shared" si="26"/>
        <v>#DIV/0!</v>
      </c>
      <c r="I24" s="4" t="e">
        <f>#REF!</f>
        <v>#REF!</v>
      </c>
      <c r="J24" s="4">
        <f t="shared" si="27"/>
        <v>0</v>
      </c>
      <c r="O24">
        <v>0</v>
      </c>
      <c r="P24">
        <f t="shared" si="28"/>
        <v>0</v>
      </c>
      <c r="Q24">
        <f t="shared" ref="Q24" si="40">P24/1.2</f>
        <v>0</v>
      </c>
      <c r="R24" s="2">
        <v>0</v>
      </c>
      <c r="S24" s="8"/>
      <c r="T24" s="8"/>
    </row>
    <row r="25" spans="1:24" x14ac:dyDescent="0.25">
      <c r="H25" t="s">
        <v>13</v>
      </c>
    </row>
    <row r="26" spans="1:24" x14ac:dyDescent="0.25">
      <c r="G26">
        <f>I26*1.8</f>
        <v>1485</v>
      </c>
      <c r="H26" t="s">
        <v>15</v>
      </c>
      <c r="I26">
        <v>825</v>
      </c>
      <c r="J26">
        <f>J27/I26</f>
        <v>1.2003490909090908</v>
      </c>
    </row>
    <row r="27" spans="1:24" x14ac:dyDescent="0.25">
      <c r="G27">
        <v>16500</v>
      </c>
      <c r="H27" t="s">
        <v>14</v>
      </c>
      <c r="I27">
        <v>990</v>
      </c>
      <c r="J27">
        <f>92*10.764</f>
        <v>990.2879999999999</v>
      </c>
    </row>
    <row r="28" spans="1:24" x14ac:dyDescent="0.25">
      <c r="G28">
        <f>G27*G26</f>
        <v>24502500</v>
      </c>
      <c r="H28" t="s">
        <v>16</v>
      </c>
      <c r="I28">
        <v>21000</v>
      </c>
    </row>
    <row r="29" spans="1:24" x14ac:dyDescent="0.25">
      <c r="G29" s="6"/>
      <c r="H29" s="6" t="s">
        <v>17</v>
      </c>
      <c r="I29">
        <f>I28*I26</f>
        <v>17325000</v>
      </c>
      <c r="P29" t="s">
        <v>19</v>
      </c>
    </row>
    <row r="31" spans="1:24" x14ac:dyDescent="0.25">
      <c r="I31" t="s">
        <v>18</v>
      </c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I32" t="s">
        <v>24</v>
      </c>
      <c r="P32" s="11"/>
      <c r="Q32" s="14"/>
      <c r="R32" s="14"/>
      <c r="T32" s="14"/>
      <c r="U32" s="14"/>
      <c r="V32" s="11"/>
      <c r="W32" s="11"/>
      <c r="X32" s="11"/>
    </row>
    <row r="33" spans="6:24" x14ac:dyDescent="0.25">
      <c r="P33" s="11"/>
      <c r="Q33" s="11"/>
      <c r="R33" s="11"/>
      <c r="T33" s="11"/>
      <c r="U33" s="11"/>
      <c r="V33" s="11"/>
      <c r="W33" s="11"/>
      <c r="X33" s="11"/>
    </row>
    <row r="34" spans="6:24" x14ac:dyDescent="0.25">
      <c r="P34" s="11"/>
      <c r="Q34" s="11"/>
      <c r="R34" s="11"/>
      <c r="T34" s="11"/>
      <c r="U34" s="11"/>
      <c r="V34" s="11"/>
      <c r="W34" s="11"/>
      <c r="X34" s="11"/>
    </row>
    <row r="35" spans="6:24" x14ac:dyDescent="0.25">
      <c r="P35" s="11"/>
      <c r="Q35" s="11"/>
      <c r="R35" s="12"/>
      <c r="T35" s="12"/>
      <c r="U35" s="12"/>
      <c r="V35" s="11"/>
      <c r="W35" s="11"/>
      <c r="X35" s="11"/>
    </row>
    <row r="36" spans="6:24" x14ac:dyDescent="0.25">
      <c r="F36" s="7" t="s">
        <v>25</v>
      </c>
      <c r="P36" s="11"/>
      <c r="Q36" s="11"/>
      <c r="R36" s="11"/>
      <c r="T36" s="11"/>
      <c r="U36" s="11"/>
      <c r="V36" s="11"/>
      <c r="W36" s="11"/>
      <c r="X36" s="11"/>
    </row>
    <row r="37" spans="6:24" x14ac:dyDescent="0.25">
      <c r="F37" s="7">
        <v>10</v>
      </c>
      <c r="G37">
        <v>20.21</v>
      </c>
      <c r="H37">
        <f>G37*F37</f>
        <v>202.10000000000002</v>
      </c>
      <c r="P37" s="11"/>
      <c r="Q37" s="11"/>
      <c r="R37" s="11"/>
      <c r="T37" s="11"/>
      <c r="U37" s="11"/>
      <c r="V37" s="11"/>
      <c r="W37" s="11"/>
      <c r="X37" s="11"/>
    </row>
    <row r="38" spans="6:24" x14ac:dyDescent="0.25">
      <c r="F38" s="7">
        <v>9.8000000000000007</v>
      </c>
      <c r="G38">
        <v>5</v>
      </c>
      <c r="H38">
        <f t="shared" ref="H38:H67" si="41">G38*F38</f>
        <v>49</v>
      </c>
      <c r="P38" s="11"/>
      <c r="Q38" s="11"/>
      <c r="R38" s="11"/>
      <c r="T38" s="11"/>
      <c r="U38" s="11"/>
      <c r="V38" s="11"/>
      <c r="W38" s="11"/>
      <c r="X38" s="11"/>
    </row>
    <row r="39" spans="6:24" x14ac:dyDescent="0.25">
      <c r="F39" s="7">
        <v>10</v>
      </c>
      <c r="G39">
        <v>6</v>
      </c>
      <c r="H39">
        <f>G39*F39/2</f>
        <v>30</v>
      </c>
      <c r="P39" s="11"/>
      <c r="Q39" s="11"/>
      <c r="R39" s="11"/>
      <c r="S39" s="6"/>
      <c r="T39" s="11"/>
      <c r="U39" s="11"/>
      <c r="V39" s="11"/>
      <c r="W39" s="11"/>
      <c r="X39" s="11"/>
    </row>
    <row r="40" spans="6:24" x14ac:dyDescent="0.25">
      <c r="F40" s="7">
        <v>4</v>
      </c>
      <c r="G40">
        <v>4</v>
      </c>
      <c r="H40">
        <f t="shared" si="41"/>
        <v>16</v>
      </c>
      <c r="P40" s="11"/>
      <c r="Q40" s="11"/>
      <c r="R40" s="11"/>
      <c r="S40" s="6"/>
      <c r="T40" s="11"/>
      <c r="U40" s="11"/>
      <c r="V40" s="11"/>
      <c r="W40" s="11"/>
      <c r="X40" s="11"/>
    </row>
    <row r="41" spans="6:24" x14ac:dyDescent="0.25">
      <c r="F41" s="7">
        <v>13</v>
      </c>
      <c r="G41">
        <v>3.1</v>
      </c>
      <c r="H41">
        <f t="shared" si="41"/>
        <v>40.300000000000004</v>
      </c>
      <c r="Q41" s="11"/>
      <c r="R41" s="11"/>
    </row>
    <row r="42" spans="6:24" x14ac:dyDescent="0.25">
      <c r="F42" s="7">
        <v>9.6199999999999992</v>
      </c>
      <c r="G42">
        <v>9.51</v>
      </c>
      <c r="H42">
        <f t="shared" si="41"/>
        <v>91.486199999999997</v>
      </c>
      <c r="Q42" s="11"/>
      <c r="R42" s="11"/>
      <c r="T42" s="6"/>
    </row>
    <row r="43" spans="6:24" x14ac:dyDescent="0.25">
      <c r="F43" s="7">
        <v>9.1999999999999993</v>
      </c>
      <c r="G43">
        <v>8.1300000000000008</v>
      </c>
      <c r="H43">
        <f t="shared" si="41"/>
        <v>74.796000000000006</v>
      </c>
      <c r="P43" s="11"/>
      <c r="Q43" s="11"/>
      <c r="R43" s="11"/>
      <c r="S43" s="6"/>
    </row>
    <row r="44" spans="6:24" x14ac:dyDescent="0.25">
      <c r="F44" s="7">
        <v>3.21</v>
      </c>
      <c r="G44">
        <v>4</v>
      </c>
      <c r="H44">
        <f t="shared" si="41"/>
        <v>12.84</v>
      </c>
    </row>
    <row r="45" spans="6:24" x14ac:dyDescent="0.25">
      <c r="F45" s="7">
        <v>3.43</v>
      </c>
      <c r="G45">
        <v>3.35</v>
      </c>
      <c r="H45">
        <f t="shared" si="41"/>
        <v>11.490500000000001</v>
      </c>
    </row>
    <row r="46" spans="6:24" x14ac:dyDescent="0.25">
      <c r="F46" s="7">
        <v>6.37</v>
      </c>
      <c r="G46">
        <v>3.35</v>
      </c>
      <c r="H46">
        <f t="shared" si="41"/>
        <v>21.339500000000001</v>
      </c>
    </row>
    <row r="47" spans="6:24" x14ac:dyDescent="0.25">
      <c r="F47" s="7">
        <v>2.75</v>
      </c>
      <c r="G47">
        <v>4.45</v>
      </c>
      <c r="H47">
        <f t="shared" si="41"/>
        <v>12.237500000000001</v>
      </c>
    </row>
    <row r="48" spans="6:24" x14ac:dyDescent="0.25">
      <c r="F48" s="7">
        <v>6.39</v>
      </c>
      <c r="G48">
        <v>4.1399999999999997</v>
      </c>
      <c r="H48">
        <f t="shared" si="41"/>
        <v>26.454599999999996</v>
      </c>
    </row>
    <row r="49" spans="6:8" x14ac:dyDescent="0.25">
      <c r="F49" s="7">
        <v>9.5</v>
      </c>
      <c r="G49">
        <v>12.55</v>
      </c>
      <c r="H49">
        <f t="shared" si="41"/>
        <v>119.22500000000001</v>
      </c>
    </row>
    <row r="50" spans="6:8" x14ac:dyDescent="0.25">
      <c r="H50">
        <f>SUM(H37:H49)</f>
        <v>707.26930000000004</v>
      </c>
    </row>
    <row r="52" spans="6:8" x14ac:dyDescent="0.25">
      <c r="F52" s="7">
        <v>3.6</v>
      </c>
      <c r="G52">
        <v>4</v>
      </c>
      <c r="H52">
        <f t="shared" si="41"/>
        <v>14.4</v>
      </c>
    </row>
    <row r="53" spans="6:8" x14ac:dyDescent="0.25">
      <c r="F53" s="7">
        <v>6.68</v>
      </c>
      <c r="G53">
        <v>3.83</v>
      </c>
      <c r="H53">
        <f t="shared" si="41"/>
        <v>25.584399999999999</v>
      </c>
    </row>
    <row r="54" spans="6:8" x14ac:dyDescent="0.25">
      <c r="F54" s="7">
        <v>9.61</v>
      </c>
      <c r="G54">
        <v>11.78</v>
      </c>
      <c r="H54">
        <f t="shared" si="41"/>
        <v>113.20579999999998</v>
      </c>
    </row>
    <row r="55" spans="6:8" x14ac:dyDescent="0.25">
      <c r="F55" s="7">
        <v>4.3600000000000003</v>
      </c>
      <c r="G55">
        <v>10</v>
      </c>
      <c r="H55">
        <f t="shared" si="41"/>
        <v>43.6</v>
      </c>
    </row>
    <row r="56" spans="6:8" x14ac:dyDescent="0.25">
      <c r="H56">
        <f>SUM(H52:H55)</f>
        <v>196.79019999999997</v>
      </c>
    </row>
    <row r="57" spans="6:8" x14ac:dyDescent="0.25">
      <c r="H57" s="6">
        <f>H56+H50</f>
        <v>904.05950000000007</v>
      </c>
    </row>
    <row r="58" spans="6:8" x14ac:dyDescent="0.25">
      <c r="H58">
        <f t="shared" si="41"/>
        <v>0</v>
      </c>
    </row>
    <row r="59" spans="6:8" x14ac:dyDescent="0.25">
      <c r="F59" s="7">
        <v>5</v>
      </c>
      <c r="G59">
        <v>8</v>
      </c>
      <c r="H59">
        <f t="shared" si="41"/>
        <v>40</v>
      </c>
    </row>
    <row r="60" spans="6:8" x14ac:dyDescent="0.25">
      <c r="F60" s="7">
        <v>4.3600000000000003</v>
      </c>
      <c r="G60">
        <v>9</v>
      </c>
      <c r="H60">
        <f t="shared" si="41"/>
        <v>39.24</v>
      </c>
    </row>
    <row r="61" spans="6:8" x14ac:dyDescent="0.25">
      <c r="F61" s="7">
        <v>4.12</v>
      </c>
      <c r="G61">
        <v>10</v>
      </c>
      <c r="H61">
        <f t="shared" si="41"/>
        <v>41.2</v>
      </c>
    </row>
    <row r="62" spans="6:8" x14ac:dyDescent="0.25">
      <c r="F62" s="7">
        <v>6.5</v>
      </c>
      <c r="G62">
        <v>9</v>
      </c>
      <c r="H62">
        <f t="shared" si="41"/>
        <v>58.5</v>
      </c>
    </row>
    <row r="63" spans="6:8" x14ac:dyDescent="0.25">
      <c r="F63" s="7">
        <v>6</v>
      </c>
      <c r="G63">
        <v>4</v>
      </c>
      <c r="H63">
        <f>G63*F63/2</f>
        <v>12</v>
      </c>
    </row>
    <row r="64" spans="6:8" x14ac:dyDescent="0.25">
      <c r="F64" s="7">
        <v>8.41</v>
      </c>
      <c r="G64">
        <v>3</v>
      </c>
      <c r="H64">
        <f t="shared" si="41"/>
        <v>25.23</v>
      </c>
    </row>
    <row r="65" spans="6:8" x14ac:dyDescent="0.25">
      <c r="F65" s="7">
        <v>4.37</v>
      </c>
      <c r="G65">
        <v>12.5</v>
      </c>
      <c r="H65">
        <f t="shared" si="41"/>
        <v>54.625</v>
      </c>
    </row>
    <row r="66" spans="6:8" x14ac:dyDescent="0.25">
      <c r="H66" s="6">
        <f>SUM(H59:H65)</f>
        <v>270.79499999999996</v>
      </c>
    </row>
    <row r="67" spans="6:8" x14ac:dyDescent="0.25">
      <c r="H67">
        <f t="shared" si="41"/>
        <v>0</v>
      </c>
    </row>
    <row r="68" spans="6:8" x14ac:dyDescent="0.25">
      <c r="H68">
        <f>H66+H57</f>
        <v>1174.8544999999999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33897-3890-4768-AE71-F06091140A3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BFCA-049E-482B-84C9-44BAA8C04589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8F799-F649-4655-95D1-6AADCEB9E46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ACEBB-8D7F-46A4-88BF-56104212FE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7E3B-5C68-4EEC-87A2-451455A5F9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58125-A4F1-489B-953B-7B94629D76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E62C8-15ED-4503-96E3-BDB37148A3E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2024-09-24T10:58:58Z</dcterms:modified>
</cp:coreProperties>
</file>