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PRAKASH NAMDEO MHATRE\"/>
    </mc:Choice>
  </mc:AlternateContent>
  <xr:revisionPtr revIDLastSave="0" documentId="13_ncr:1_{E23BBD82-1440-4066-86D6-B50BD47C2C3C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9" i="4" l="1"/>
  <c r="U10" i="4"/>
  <c r="Q10" i="4"/>
  <c r="V10" i="4"/>
  <c r="Y8" i="4" l="1"/>
  <c r="Y7" i="4"/>
  <c r="X7" i="4" l="1"/>
  <c r="X9" i="4"/>
  <c r="V9" i="4"/>
  <c r="X8" i="4"/>
  <c r="H20" i="4"/>
  <c r="I18" i="4"/>
  <c r="P12" i="4" l="1"/>
  <c r="P11" i="4"/>
  <c r="P10" i="4"/>
  <c r="P9" i="4"/>
  <c r="P8" i="4"/>
  <c r="P7" i="4"/>
  <c r="P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<sst xmlns="http://schemas.openxmlformats.org/spreadsheetml/2006/main" count="34" uniqueCount="29">
  <si>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</si>
  <si>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</si>
  <si>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</si>
  <si>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</si>
  <si>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</si>
  <si>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</si>
  <si>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</si>
  <si>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</si>
  <si>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</si>
  <si>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</si>
  <si>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</si>
  <si>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</si>
  <si>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</si>
  <si>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204, 2nd Floor, SUKH SHRAVAN, Plot No. 14, Sector 25A, Village - Vahal, District - PANVEL</t>
  </si>
  <si>
    <t>ca</t>
  </si>
  <si>
    <t>rate</t>
  </si>
  <si>
    <t>fmv</t>
  </si>
  <si>
    <t>draft agreement  - 30 lakhs</t>
  </si>
  <si>
    <t>3rd</t>
  </si>
  <si>
    <t>5th</t>
  </si>
  <si>
    <t>2nd</t>
  </si>
  <si>
    <t>4th</t>
  </si>
  <si>
    <t>6th</t>
  </si>
  <si>
    <t>ls - 42 lakhs</t>
  </si>
  <si>
    <t>mca</t>
  </si>
  <si>
    <t>04.01.22</t>
  </si>
  <si>
    <t>yoc - 2024 - site info</t>
  </si>
  <si>
    <t>Private\PRAKASH NAMDEO MHATRE</t>
  </si>
  <si>
    <t>Fair Market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</si>
</sst>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14" fontId="0" fillId="3" borderId="0" xfId="0" applyNumberFormat="1" applyFill="1"/>
    <xf numFmtId="4" fontId="1" fillId="3" borderId="0" xfId="0" applyNumberFormat="1" applyFont="1" applyFill="1"/>
    <xf numFmtId="0" fontId="2" fillId="0" borderId="0" xfId="0" applyFont="1" applyFill="1"/>
    <xf numFmtId="43" fontId="2" fillId="0" borderId="0" xfId="1" applyFont="1"/>
    <xf numFmtId="0" fontId="2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459964</xdr:colOff>
      <xdr:row>27</xdr:row>
      <xdr:rowOff>80597</xdr:rowOff>
    </xdr:from>
    <xdr:to>
      <xdr:col>22</xdr:col>
      <xdr:colOff>591777</xdr:colOff>
      <xdr:row>56</xdr:row>
      <xdr:rowOff>162243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6778FB-1A4C-4147-B972-6258CC7C9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4195" y="5795597"/>
          <a:ext cx="6542870" cy="56061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D7E210-DB3C-4B07-842A-8E3AEEAE6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46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1E5239-C0EF-4EB7-A244-36B976B1C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6880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286981</xdr:colOff>
      <xdr:row>48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60DBC2-F0C2-4D98-8A3B-09FB3A03D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821381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47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B2D2FE-511A-4D7A-98E9-BC1FC68C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FC73B5-550D-4F5D-B580-975F3085D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EEF253-DFC4-42A8-8CA8-8383ED882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BB250F-A3E4-4414-8C1D-E58B69CE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520E9C-C02D-4303-A502-EC5C88E58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58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74F14C-13CE-4488-8964-331EDFB7B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14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50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C0177-46EC-44C3-BA0E-99703D972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515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CB6535-2C90-40E4-AB1E-3D84A7590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6"/>
  <sheetViews>
    <sheetView tabSelected="1" topLeftCell="C10" zoomScale="130" zoomScaleNormal="130" workbookViewId="0">
      <selection activeCell="R25" sqref="R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3.57031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1.140625" customWidth="1"/>
  </cols>
  <sheetData>
    <row r="1" spans="1:2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x14ac:dyDescent="0.25">
      <c r="A2" s="4">
        <f t="shared" ref="A2:A15" si="0">N2</f>
        <v>0</v>
      </c>
      <c r="B2" s="4">
        <f t="shared" ref="B2:B15" si="1">Q2</f>
        <v>541.66666666666674</v>
      </c>
      <c r="C2" s="4">
        <f>B2*1.2</f>
        <v>650.00000000000011</v>
      </c>
      <c r="D2" s="4">
        <f t="shared" ref="D2:D13" si="2">C2*1.2</f>
        <v>780.00000000000011</v>
      </c>
      <c r="E2" s="5">
        <f t="shared" ref="E2:E13" si="3">R2</f>
        <v>4200000</v>
      </c>
      <c r="F2" s="10">
        <f t="shared" ref="F2:F13" si="4">ROUND((E2/B2),0)</f>
        <v>7754</v>
      </c>
      <c r="G2" s="10">
        <f t="shared" ref="G2:G13" si="5">ROUND((E2/C2),0)</f>
        <v>6462</v>
      </c>
      <c r="H2" s="10">
        <f t="shared" ref="H2:H13" si="6">ROUND((E2/D2),0)</f>
        <v>5385</v>
      </c>
      <c r="I2" s="4" t="e">
        <f>#REF!</f>
        <v>#REF!</v>
      </c>
      <c r="J2" s="4" t="str">
        <f t="shared" ref="J2:J13" si="7">S2</f>
        <v>3rd</v>
      </c>
      <c r="O2">
        <v>0</v>
      </c>
      <c r="P2">
        <v>650</v>
      </c>
      <c r="Q2">
        <f t="shared" ref="Q2:Q3" si="8">P2/1.2</f>
        <v>541.66666666666674</v>
      </c>
      <c r="R2" s="2">
        <v>4200000</v>
      </c>
      <c r="S2" s="8" t="s">
        <v>18</v>
      </c>
      <c r="T2" s="8"/>
    </row>
    <row r="3" spans="1:25" x14ac:dyDescent="0.25">
      <c r="A3" s="4">
        <f t="shared" si="0"/>
        <v>0</v>
      </c>
      <c r="B3" s="4">
        <f t="shared" si="1"/>
        <v>425</v>
      </c>
      <c r="C3" s="4">
        <f t="shared" ref="C3:C15" si="9">B3*1.2</f>
        <v>510</v>
      </c>
      <c r="D3" s="4">
        <f t="shared" si="2"/>
        <v>612</v>
      </c>
      <c r="E3" s="17">
        <f t="shared" si="3"/>
        <v>3300000</v>
      </c>
      <c r="F3" s="10">
        <f t="shared" si="4"/>
        <v>7765</v>
      </c>
      <c r="G3" s="10">
        <f t="shared" si="5"/>
        <v>6471</v>
      </c>
      <c r="H3" s="10">
        <f t="shared" si="6"/>
        <v>5392</v>
      </c>
      <c r="I3" s="4" t="e">
        <f>#REF!</f>
        <v>#REF!</v>
      </c>
      <c r="J3" s="4" t="str">
        <f t="shared" si="7"/>
        <v>5th</v>
      </c>
      <c r="O3">
        <v>0</v>
      </c>
      <c r="P3">
        <v>510</v>
      </c>
      <c r="Q3">
        <f t="shared" si="8"/>
        <v>425</v>
      </c>
      <c r="R3" s="2">
        <v>3300000</v>
      </c>
      <c r="S3" s="8" t="s">
        <v>19</v>
      </c>
      <c r="T3" s="8"/>
    </row>
    <row r="4" spans="1:25" x14ac:dyDescent="0.25">
      <c r="A4" s="4">
        <f t="shared" si="0"/>
        <v>0</v>
      </c>
      <c r="B4" s="4">
        <f t="shared" si="1"/>
        <v>323</v>
      </c>
      <c r="C4" s="4">
        <f t="shared" si="9"/>
        <v>387.59999999999997</v>
      </c>
      <c r="D4" s="4">
        <f t="shared" si="2"/>
        <v>465.11999999999995</v>
      </c>
      <c r="E4" s="17">
        <f t="shared" si="3"/>
        <v>3500000</v>
      </c>
      <c r="F4" s="10">
        <f t="shared" si="4"/>
        <v>10836</v>
      </c>
      <c r="G4" s="10">
        <f t="shared" si="5"/>
        <v>9030</v>
      </c>
      <c r="H4" s="10">
        <f t="shared" si="6"/>
        <v>7525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323</v>
      </c>
      <c r="R4" s="2">
        <v>3500000</v>
      </c>
      <c r="S4" s="8"/>
      <c r="T4" s="8"/>
    </row>
    <row r="5" spans="1:25" x14ac:dyDescent="0.25">
      <c r="A5" s="4">
        <f t="shared" si="0"/>
        <v>0</v>
      </c>
      <c r="B5" s="4">
        <f t="shared" si="1"/>
        <v>320</v>
      </c>
      <c r="C5" s="4">
        <f t="shared" si="9"/>
        <v>384</v>
      </c>
      <c r="D5" s="4">
        <f t="shared" si="2"/>
        <v>460.79999999999995</v>
      </c>
      <c r="E5" s="17">
        <f t="shared" si="3"/>
        <v>4500000</v>
      </c>
      <c r="F5" s="10">
        <f t="shared" si="4"/>
        <v>14063</v>
      </c>
      <c r="G5" s="10">
        <f t="shared" si="5"/>
        <v>11719</v>
      </c>
      <c r="H5" s="10">
        <f t="shared" si="6"/>
        <v>9766</v>
      </c>
      <c r="I5" s="4" t="e">
        <f>#REF!</f>
        <v>#REF!</v>
      </c>
      <c r="J5" s="4" t="str">
        <f t="shared" si="7"/>
        <v>2nd</v>
      </c>
      <c r="O5">
        <v>0</v>
      </c>
      <c r="P5">
        <f t="shared" si="10"/>
        <v>0</v>
      </c>
      <c r="Q5">
        <v>320</v>
      </c>
      <c r="R5" s="2">
        <v>4500000</v>
      </c>
      <c r="S5" s="8" t="s">
        <v>20</v>
      </c>
      <c r="T5" s="8"/>
    </row>
    <row r="6" spans="1:25" x14ac:dyDescent="0.25">
      <c r="A6" s="4">
        <f t="shared" si="0"/>
        <v>0</v>
      </c>
      <c r="B6" s="4">
        <f t="shared" si="1"/>
        <v>221</v>
      </c>
      <c r="C6" s="4">
        <f t="shared" si="9"/>
        <v>265.2</v>
      </c>
      <c r="D6" s="4">
        <f t="shared" si="2"/>
        <v>318.23999999999995</v>
      </c>
      <c r="E6" s="17">
        <f t="shared" si="3"/>
        <v>3500000</v>
      </c>
      <c r="F6" s="10">
        <f t="shared" si="4"/>
        <v>15837</v>
      </c>
      <c r="G6" s="10">
        <f t="shared" si="5"/>
        <v>13198</v>
      </c>
      <c r="H6" s="10">
        <f t="shared" si="6"/>
        <v>10998</v>
      </c>
      <c r="I6" s="4" t="e">
        <f>#REF!</f>
        <v>#REF!</v>
      </c>
      <c r="J6" s="4" t="str">
        <f t="shared" si="7"/>
        <v>4th</v>
      </c>
      <c r="O6">
        <v>0</v>
      </c>
      <c r="P6">
        <f t="shared" si="10"/>
        <v>0</v>
      </c>
      <c r="Q6">
        <v>221</v>
      </c>
      <c r="R6" s="2">
        <v>3500000</v>
      </c>
      <c r="S6" s="8" t="s">
        <v>21</v>
      </c>
      <c r="T6" s="16">
        <v>45534</v>
      </c>
    </row>
    <row r="7" spans="1:25" x14ac:dyDescent="0.25">
      <c r="A7" s="4">
        <f t="shared" si="0"/>
        <v>0</v>
      </c>
      <c r="B7" s="4">
        <f t="shared" si="1"/>
        <v>316</v>
      </c>
      <c r="C7" s="4">
        <f t="shared" si="9"/>
        <v>379.2</v>
      </c>
      <c r="D7" s="4">
        <f t="shared" si="2"/>
        <v>455.03999999999996</v>
      </c>
      <c r="E7" s="17">
        <f t="shared" si="3"/>
        <v>3200000</v>
      </c>
      <c r="F7" s="15">
        <f t="shared" si="4"/>
        <v>10127</v>
      </c>
      <c r="G7" s="10">
        <f t="shared" si="5"/>
        <v>8439</v>
      </c>
      <c r="H7" s="10">
        <f t="shared" si="6"/>
        <v>7032</v>
      </c>
      <c r="I7" s="4" t="e">
        <f>#REF!</f>
        <v>#REF!</v>
      </c>
      <c r="J7" s="4" t="str">
        <f t="shared" si="7"/>
        <v>4th</v>
      </c>
      <c r="O7">
        <v>0</v>
      </c>
      <c r="P7">
        <f t="shared" si="10"/>
        <v>0</v>
      </c>
      <c r="Q7">
        <v>316</v>
      </c>
      <c r="R7" s="2">
        <v>3200000</v>
      </c>
      <c r="S7" s="8" t="s">
        <v>21</v>
      </c>
      <c r="T7" s="16">
        <v>45528</v>
      </c>
      <c r="V7">
        <v>29.32</v>
      </c>
      <c r="W7">
        <v>10.763999999999999</v>
      </c>
      <c r="X7">
        <f>V7*W7</f>
        <v>315.60048</v>
      </c>
      <c r="Y7">
        <f>F7*1.2</f>
        <v>12152.4</v>
      </c>
    </row>
    <row r="8" spans="1:25" x14ac:dyDescent="0.25">
      <c r="A8" s="4">
        <f t="shared" si="0"/>
        <v>0</v>
      </c>
      <c r="B8" s="4">
        <f t="shared" si="1"/>
        <v>321</v>
      </c>
      <c r="C8" s="4">
        <f t="shared" si="9"/>
        <v>385.2</v>
      </c>
      <c r="D8" s="4">
        <f t="shared" si="2"/>
        <v>462.23999999999995</v>
      </c>
      <c r="E8" s="17">
        <f t="shared" si="3"/>
        <v>3100000</v>
      </c>
      <c r="F8" s="15">
        <f t="shared" si="4"/>
        <v>9657</v>
      </c>
      <c r="G8" s="10">
        <f t="shared" si="5"/>
        <v>8048</v>
      </c>
      <c r="H8" s="10">
        <f t="shared" si="6"/>
        <v>6706</v>
      </c>
      <c r="I8" s="4" t="e">
        <f>#REF!</f>
        <v>#REF!</v>
      </c>
      <c r="J8" s="4" t="str">
        <f t="shared" si="7"/>
        <v>6th</v>
      </c>
      <c r="O8">
        <v>0</v>
      </c>
      <c r="P8">
        <f t="shared" si="10"/>
        <v>0</v>
      </c>
      <c r="Q8">
        <v>321</v>
      </c>
      <c r="R8" s="2">
        <v>3100000</v>
      </c>
      <c r="S8" s="8" t="s">
        <v>22</v>
      </c>
      <c r="T8" s="16">
        <v>45527</v>
      </c>
      <c r="V8">
        <v>29.81</v>
      </c>
      <c r="W8">
        <v>10.763999999999999</v>
      </c>
      <c r="X8">
        <f>V8*W8</f>
        <v>320.87483999999995</v>
      </c>
      <c r="Y8">
        <f>F8*1.2</f>
        <v>11588.4</v>
      </c>
    </row>
    <row r="9" spans="1:25" x14ac:dyDescent="0.25">
      <c r="A9" s="4">
        <f t="shared" si="0"/>
        <v>0</v>
      </c>
      <c r="B9" s="4">
        <f t="shared" si="1"/>
        <v>347</v>
      </c>
      <c r="C9" s="4">
        <f t="shared" si="9"/>
        <v>416.4</v>
      </c>
      <c r="D9" s="4">
        <f t="shared" si="2"/>
        <v>499.67999999999995</v>
      </c>
      <c r="E9" s="17">
        <f t="shared" si="3"/>
        <v>2000000</v>
      </c>
      <c r="F9" s="10">
        <f t="shared" si="4"/>
        <v>5764</v>
      </c>
      <c r="G9" s="10">
        <f t="shared" si="5"/>
        <v>4803</v>
      </c>
      <c r="H9" s="10">
        <f t="shared" si="6"/>
        <v>4003</v>
      </c>
      <c r="I9" s="4" t="e">
        <f>#REF!</f>
        <v>#REF!</v>
      </c>
      <c r="J9" s="4" t="str">
        <f t="shared" si="7"/>
        <v>2nd</v>
      </c>
      <c r="O9">
        <v>0</v>
      </c>
      <c r="P9">
        <f t="shared" si="10"/>
        <v>0</v>
      </c>
      <c r="Q9">
        <v>347</v>
      </c>
      <c r="R9" s="2">
        <v>2000000</v>
      </c>
      <c r="S9" s="8" t="s">
        <v>20</v>
      </c>
      <c r="T9" s="16">
        <v>45517</v>
      </c>
      <c r="V9">
        <f>25.486+3.78+3</f>
        <v>32.266000000000005</v>
      </c>
      <c r="W9">
        <v>10.763999999999999</v>
      </c>
      <c r="X9">
        <f>V9*W9</f>
        <v>347.31122400000004</v>
      </c>
    </row>
    <row r="10" spans="1:25" x14ac:dyDescent="0.25">
      <c r="A10" s="4">
        <f t="shared" si="0"/>
        <v>0</v>
      </c>
      <c r="B10" s="4">
        <f t="shared" si="1"/>
        <v>339.33510000000001</v>
      </c>
      <c r="C10" s="4">
        <f t="shared" si="9"/>
        <v>407.20211999999998</v>
      </c>
      <c r="D10" s="4">
        <f t="shared" si="2"/>
        <v>488.64254399999993</v>
      </c>
      <c r="E10" s="17">
        <f t="shared" si="3"/>
        <v>2500000</v>
      </c>
      <c r="F10" s="10">
        <f t="shared" si="4"/>
        <v>7367</v>
      </c>
      <c r="G10" s="10">
        <f t="shared" si="5"/>
        <v>6139</v>
      </c>
      <c r="H10" s="10">
        <f t="shared" si="6"/>
        <v>5116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>V10*10.764</f>
        <v>339.33510000000001</v>
      </c>
      <c r="R10" s="2">
        <v>2500000</v>
      </c>
      <c r="S10" s="8"/>
      <c r="T10" s="8" t="s">
        <v>25</v>
      </c>
      <c r="U10">
        <f>F10*1.3</f>
        <v>9577.1</v>
      </c>
      <c r="V10">
        <f>27.745+3.78</f>
        <v>31.525000000000002</v>
      </c>
    </row>
    <row r="11" spans="1:25" x14ac:dyDescent="0.25">
      <c r="A11" s="4">
        <f t="shared" si="0"/>
        <v>0</v>
      </c>
      <c r="B11" s="4">
        <f t="shared" si="1"/>
        <v>380</v>
      </c>
      <c r="C11" s="4">
        <f t="shared" si="9"/>
        <v>456</v>
      </c>
      <c r="D11" s="4">
        <f t="shared" si="2"/>
        <v>547.19999999999993</v>
      </c>
      <c r="E11" s="17">
        <f t="shared" si="3"/>
        <v>4300000</v>
      </c>
      <c r="F11" s="15">
        <f t="shared" si="4"/>
        <v>11316</v>
      </c>
      <c r="G11" s="10">
        <f t="shared" si="5"/>
        <v>9430</v>
      </c>
      <c r="H11" s="10">
        <f t="shared" si="6"/>
        <v>7858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380</v>
      </c>
      <c r="R11" s="2">
        <v>4300000</v>
      </c>
      <c r="S11" s="8"/>
      <c r="T11" s="8"/>
    </row>
    <row r="12" spans="1:25" x14ac:dyDescent="0.25">
      <c r="A12" s="4">
        <f t="shared" si="0"/>
        <v>0</v>
      </c>
      <c r="B12" s="4">
        <f t="shared" si="1"/>
        <v>393</v>
      </c>
      <c r="C12" s="4">
        <f t="shared" si="9"/>
        <v>471.59999999999997</v>
      </c>
      <c r="D12" s="4">
        <f t="shared" si="2"/>
        <v>565.91999999999996</v>
      </c>
      <c r="E12" s="5">
        <f t="shared" si="3"/>
        <v>4600000</v>
      </c>
      <c r="F12" s="15">
        <f t="shared" si="4"/>
        <v>11705</v>
      </c>
      <c r="G12" s="10">
        <f t="shared" si="5"/>
        <v>9754</v>
      </c>
      <c r="H12" s="10">
        <f t="shared" si="6"/>
        <v>8128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393</v>
      </c>
      <c r="R12" s="2">
        <v>4600000</v>
      </c>
      <c r="S12" s="8"/>
      <c r="T12" s="8"/>
    </row>
    <row r="13" spans="1:25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5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5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G17" t="s">
        <v>13</v>
      </c>
    </row>
    <row r="18" spans="6:24" x14ac:dyDescent="0.25">
      <c r="G18" t="s">
        <v>14</v>
      </c>
      <c r="H18">
        <v>322</v>
      </c>
      <c r="I18">
        <f>29.94*10.764</f>
        <v>322.27415999999999</v>
      </c>
    </row>
    <row r="19" spans="6:24" x14ac:dyDescent="0.25">
      <c r="G19" t="s">
        <v>15</v>
      </c>
      <c r="H19">
        <v>11000</v>
      </c>
    </row>
    <row r="20" spans="6:24" x14ac:dyDescent="0.25">
      <c r="G20" t="s">
        <v>16</v>
      </c>
      <c r="H20">
        <f>H19*H18</f>
        <v>3542000</v>
      </c>
    </row>
    <row r="22" spans="6:24" x14ac:dyDescent="0.25">
      <c r="G22" s="6"/>
      <c r="H22" s="6"/>
    </row>
    <row r="23" spans="6:24" x14ac:dyDescent="0.25">
      <c r="G23" t="s">
        <v>26</v>
      </c>
    </row>
    <row r="24" spans="6:24" x14ac:dyDescent="0.25">
      <c r="G24" t="s">
        <v>17</v>
      </c>
      <c r="J24" t="s">
        <v>23</v>
      </c>
      <c r="O24" t="s">
        <v>24</v>
      </c>
      <c r="P24" s="11">
        <v>304</v>
      </c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18"/>
      <c r="G27" s="6" t="s">
        <v>27</v>
      </c>
      <c r="H27" s="6"/>
      <c r="I27" s="6"/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18"/>
      <c r="G28" s="6"/>
      <c r="H28" s="6"/>
      <c r="I28" s="6"/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F29" s="20" t="s">
        <v>28</v>
      </c>
      <c r="G29" s="20"/>
      <c r="H29" s="19">
        <f>H20</f>
        <v>3542000</v>
      </c>
      <c r="I29" s="6"/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mergeCells count="1">
    <mergeCell ref="F29:G2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U17" sqref="U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B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B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2024-09-11T04:04:29Z</dcterms:modified>
</cp:coreProperties>
</file>