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T M C Branch Thane\Ashok Ramraj Pal\407-Gami Trixie\"/>
    </mc:Choice>
  </mc:AlternateContent>
  <xr:revisionPtr revIDLastSave="0" documentId="13_ncr:1_{5C417292-37B0-4E1C-B6A0-E5BB64E447C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32" i="4" l="1"/>
  <c r="E31" i="4"/>
  <c r="E22" i="4"/>
  <c r="E23" i="4"/>
  <c r="E24" i="4"/>
  <c r="E25" i="4"/>
  <c r="E29" i="4" s="1"/>
  <c r="E26" i="4"/>
  <c r="E27" i="4"/>
  <c r="E28" i="4"/>
  <c r="E21" i="4"/>
  <c r="U11" i="4" l="1"/>
  <c r="Q11" i="4"/>
  <c r="S11" i="4"/>
  <c r="Q10" i="4"/>
  <c r="Q9" i="4"/>
  <c r="Q8" i="4"/>
  <c r="S8" i="4"/>
  <c r="H24" i="4"/>
  <c r="H22" i="4"/>
  <c r="I21" i="4"/>
  <c r="I20" i="4"/>
  <c r="I19" i="4"/>
  <c r="I18" i="4"/>
  <c r="H30" i="4"/>
  <c r="Q12" i="4" l="1"/>
  <c r="P12" i="4"/>
  <c r="P11" i="4"/>
  <c r="P10" i="4"/>
  <c r="P9" i="4"/>
  <c r="P8" i="4"/>
  <c r="P7" i="4"/>
  <c r="P6" i="4"/>
  <c r="P5" i="4"/>
  <c r="Q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<sst xmlns="http://schemas.openxmlformats.org/spreadsheetml/2006/main" count="34" uniqueCount="31">
  <si>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</si>
  <si>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</si>
  <si>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</si>
  <si>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</si>
  <si>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</si>
  <si>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</si>
  <si>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</si>
  <si>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</si>
  <si>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</si>
  <si>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</si>
  <si>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</si>
  <si>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</si>
  <si>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</si>
  <si>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407, 4th Floor, Wing - B, Gami Trixie, Plot No. 187, Sector 20, Village - Ulwe, </t>
  </si>
  <si>
    <t>agreemetn  - 30.06.2017</t>
  </si>
  <si>
    <t>av</t>
  </si>
  <si>
    <t>sd</t>
  </si>
  <si>
    <t>rd</t>
  </si>
  <si>
    <t>ca</t>
  </si>
  <si>
    <t>bal</t>
  </si>
  <si>
    <t>cb</t>
  </si>
  <si>
    <t>terrace</t>
  </si>
  <si>
    <t>rate</t>
  </si>
  <si>
    <t>oc- 2011</t>
  </si>
  <si>
    <t>previous report  - 2021 - latekar</t>
  </si>
  <si>
    <t>22.05.2024</t>
  </si>
  <si>
    <t>31.01.24</t>
  </si>
  <si>
    <t>17.01.24</t>
  </si>
  <si>
    <t>06.09.23</t>
  </si>
  <si>
    <t>85 to 90 lakhs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</si>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</sst>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109428</xdr:colOff>
      <xdr:row>26</xdr:row>
      <xdr:rowOff>152400</xdr:rowOff>
    </xdr:from>
    <xdr:to>
      <xdr:col>23</xdr:col>
      <xdr:colOff>228599</xdr:colOff>
      <xdr:row>53</xdr:row>
      <xdr:rowOff>86898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24FE74-17A8-4645-BBCA-06BB28857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86503" y="5676900"/>
          <a:ext cx="6348521" cy="5077998"/>
        </a:xfrm>
        <a:prstGeom prst="rect">
          <a:avLst/>
        </a:prstGeom>
      </xdr:spPr>
    </xdr:pic>
    <xdr:clientData/>
  </xdr:twoCellAnchor>
  <xdr:twoCellAnchor editAs="oneCell">
    <xdr:from>
      <xdr:col>1</xdr:col>
      <xdr:colOff>601441</xdr:colOff>
      <xdr:row>35</xdr:row>
      <xdr:rowOff>104775</xdr:rowOff>
    </xdr:from>
    <xdr:to>
      <xdr:col>9</xdr:col>
      <xdr:colOff>620337</xdr:colOff>
      <xdr:row>63</xdr:row>
      <xdr:rowOff>134407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FE8360-3A2F-4591-AFD2-E490EF39C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7191" y="7343775"/>
          <a:ext cx="6152996" cy="536363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48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9691E7-AA1E-49C4-83E1-2A1627EA5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001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47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7B38EB-BAA0-435A-929F-57FD91369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886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DE41A8-5101-4E85-948B-98A5578FF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344139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B7E7F6-F201-4E41-BD2A-87F52F5A1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78539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458455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B79EB2-F24F-4FCC-A693-40F77AD6B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92855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4E6D66-2BBD-4C68-B774-78CE9F3AB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267928</xdr:colOff>
      <xdr:row>51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6A68BA-FE0B-47BA-BB2B-EA5FDEBF1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02328" cy="8516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220297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58352E-E30F-4A88-92A9-BF38697B5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54697" cy="8459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49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E6C400-951F-47FC-967E-C2C482FC8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2011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A15E27-E7AF-4C30-8CE3-98D091800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58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A30" zoomScaleNormal="100" workbookViewId="0">
      <selection activeCell="C44" sqref="C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400</v>
      </c>
      <c r="C2" s="4">
        <f>B2*1.2</f>
        <v>480</v>
      </c>
      <c r="D2" s="4">
        <f t="shared" ref="D2:D13" si="2">C2*1.2</f>
        <v>576</v>
      </c>
      <c r="E2" s="5">
        <f t="shared" ref="E2:E13" si="3">R2</f>
        <v>7000000</v>
      </c>
      <c r="F2" s="17">
        <f t="shared" ref="F2:F13" si="4">ROUND((E2/B2),0)</f>
        <v>17500</v>
      </c>
      <c r="G2" s="10">
        <f t="shared" ref="G2:G13" si="5">ROUND((E2/C2),0)</f>
        <v>14583</v>
      </c>
      <c r="H2" s="10">
        <f t="shared" ref="H2:H13" si="6">ROUND((E2/D2),0)</f>
        <v>12153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400</v>
      </c>
      <c r="R2" s="2">
        <v>7000000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302</v>
      </c>
      <c r="C3" s="4">
        <f t="shared" ref="C3:C15" si="9">B3*1.2</f>
        <v>362.4</v>
      </c>
      <c r="D3" s="4">
        <f t="shared" si="2"/>
        <v>434.87999999999994</v>
      </c>
      <c r="E3" s="16">
        <f t="shared" si="3"/>
        <v>7278000</v>
      </c>
      <c r="F3" s="10">
        <f t="shared" si="4"/>
        <v>24099</v>
      </c>
      <c r="G3" s="10">
        <f t="shared" si="5"/>
        <v>20083</v>
      </c>
      <c r="H3" s="10">
        <f t="shared" si="6"/>
        <v>16736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302</v>
      </c>
      <c r="R3" s="2">
        <v>7278000</v>
      </c>
      <c r="S3" s="8"/>
      <c r="T3" s="8"/>
    </row>
    <row r="4" spans="1:21" x14ac:dyDescent="0.25">
      <c r="A4" s="4">
        <f t="shared" si="0"/>
        <v>0</v>
      </c>
      <c r="B4" s="4">
        <f t="shared" si="1"/>
        <v>608.33333333333337</v>
      </c>
      <c r="C4" s="4">
        <f t="shared" si="9"/>
        <v>730</v>
      </c>
      <c r="D4" s="4">
        <f t="shared" si="2"/>
        <v>876</v>
      </c>
      <c r="E4" s="16">
        <f t="shared" si="3"/>
        <v>7500000</v>
      </c>
      <c r="F4" s="10">
        <f t="shared" si="4"/>
        <v>12329</v>
      </c>
      <c r="G4" s="10">
        <f t="shared" si="5"/>
        <v>10274</v>
      </c>
      <c r="H4" s="10">
        <f t="shared" si="6"/>
        <v>8562</v>
      </c>
      <c r="I4" s="4" t="e">
        <f>#REF!</f>
        <v>#REF!</v>
      </c>
      <c r="J4" s="4">
        <f t="shared" si="7"/>
        <v>0</v>
      </c>
      <c r="O4">
        <v>0</v>
      </c>
      <c r="P4">
        <v>730</v>
      </c>
      <c r="Q4">
        <f t="shared" ref="Q4:Q12" si="10">P4/1.2</f>
        <v>608.33333333333337</v>
      </c>
      <c r="R4" s="2">
        <v>7500000</v>
      </c>
      <c r="S4" s="8"/>
      <c r="T4" s="8"/>
    </row>
    <row r="5" spans="1:21" x14ac:dyDescent="0.25">
      <c r="A5" s="4">
        <f t="shared" si="0"/>
        <v>0</v>
      </c>
      <c r="B5" s="4">
        <f t="shared" si="1"/>
        <v>345</v>
      </c>
      <c r="C5" s="4">
        <f t="shared" si="9"/>
        <v>414</v>
      </c>
      <c r="D5" s="4">
        <f t="shared" si="2"/>
        <v>496.79999999999995</v>
      </c>
      <c r="E5" s="16">
        <f t="shared" si="3"/>
        <v>6400000</v>
      </c>
      <c r="F5" s="17">
        <f t="shared" si="4"/>
        <v>18551</v>
      </c>
      <c r="G5" s="10">
        <f t="shared" si="5"/>
        <v>15459</v>
      </c>
      <c r="H5" s="10">
        <f t="shared" si="6"/>
        <v>12882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345</v>
      </c>
      <c r="R5" s="2">
        <v>6400000</v>
      </c>
      <c r="S5" s="8"/>
      <c r="T5" s="8"/>
    </row>
    <row r="6" spans="1:21" x14ac:dyDescent="0.25">
      <c r="A6" s="4">
        <f t="shared" si="0"/>
        <v>0</v>
      </c>
      <c r="B6" s="4">
        <f t="shared" si="1"/>
        <v>410</v>
      </c>
      <c r="C6" s="4">
        <f t="shared" si="9"/>
        <v>492</v>
      </c>
      <c r="D6" s="4">
        <f t="shared" si="2"/>
        <v>590.4</v>
      </c>
      <c r="E6" s="16">
        <f t="shared" si="3"/>
        <v>6800000</v>
      </c>
      <c r="F6" s="10">
        <f t="shared" si="4"/>
        <v>16585</v>
      </c>
      <c r="G6" s="10">
        <f t="shared" si="5"/>
        <v>13821</v>
      </c>
      <c r="H6" s="10">
        <f t="shared" si="6"/>
        <v>11518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410</v>
      </c>
      <c r="R6" s="2">
        <v>6800000</v>
      </c>
      <c r="S6" s="8"/>
      <c r="T6" s="8"/>
    </row>
    <row r="7" spans="1:21" x14ac:dyDescent="0.25">
      <c r="A7" s="4">
        <f t="shared" si="0"/>
        <v>0</v>
      </c>
      <c r="B7" s="4">
        <f t="shared" si="1"/>
        <v>540</v>
      </c>
      <c r="C7" s="4">
        <f t="shared" si="9"/>
        <v>648</v>
      </c>
      <c r="D7" s="4">
        <f t="shared" si="2"/>
        <v>777.6</v>
      </c>
      <c r="E7" s="16">
        <f t="shared" si="3"/>
        <v>8500000</v>
      </c>
      <c r="F7" s="10">
        <f t="shared" si="4"/>
        <v>15741</v>
      </c>
      <c r="G7" s="10">
        <f t="shared" si="5"/>
        <v>13117</v>
      </c>
      <c r="H7" s="10">
        <f t="shared" si="6"/>
        <v>10931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540</v>
      </c>
      <c r="R7" s="2">
        <v>8500000</v>
      </c>
      <c r="S7" s="8"/>
      <c r="T7" s="8"/>
    </row>
    <row r="8" spans="1:21" x14ac:dyDescent="0.25">
      <c r="A8" s="4">
        <f t="shared" si="0"/>
        <v>0</v>
      </c>
      <c r="B8" s="4">
        <f t="shared" si="1"/>
        <v>634.45168799999999</v>
      </c>
      <c r="C8" s="4">
        <f t="shared" si="9"/>
        <v>761.34202559999994</v>
      </c>
      <c r="D8" s="4">
        <f t="shared" si="2"/>
        <v>913.61043071999995</v>
      </c>
      <c r="E8" s="16">
        <f t="shared" si="3"/>
        <v>10000000</v>
      </c>
      <c r="F8" s="17">
        <f t="shared" si="4"/>
        <v>15762</v>
      </c>
      <c r="G8" s="10">
        <f t="shared" si="5"/>
        <v>13135</v>
      </c>
      <c r="H8" s="10">
        <f t="shared" si="6"/>
        <v>10946</v>
      </c>
      <c r="I8" s="4" t="e">
        <f>#REF!</f>
        <v>#REF!</v>
      </c>
      <c r="J8" s="4">
        <f t="shared" si="7"/>
        <v>58.942</v>
      </c>
      <c r="O8">
        <v>0</v>
      </c>
      <c r="P8">
        <f t="shared" si="8"/>
        <v>0</v>
      </c>
      <c r="Q8">
        <f>S8*10.764</f>
        <v>634.45168799999999</v>
      </c>
      <c r="R8" s="2">
        <v>10000000</v>
      </c>
      <c r="S8" s="8">
        <f>42.813+7.397+8.732</f>
        <v>58.942</v>
      </c>
      <c r="T8" s="8" t="s">
        <v>25</v>
      </c>
    </row>
    <row r="9" spans="1:21" x14ac:dyDescent="0.25">
      <c r="A9" s="4">
        <f t="shared" si="0"/>
        <v>0</v>
      </c>
      <c r="B9" s="4">
        <f t="shared" si="1"/>
        <v>183.71995200000001</v>
      </c>
      <c r="C9" s="4">
        <f t="shared" si="9"/>
        <v>220.46394240000001</v>
      </c>
      <c r="D9" s="4">
        <f t="shared" si="2"/>
        <v>264.55673087999998</v>
      </c>
      <c r="E9" s="16">
        <f t="shared" si="3"/>
        <v>4500000</v>
      </c>
      <c r="F9" s="10">
        <f t="shared" si="4"/>
        <v>24494</v>
      </c>
      <c r="G9" s="10">
        <f t="shared" si="5"/>
        <v>20412</v>
      </c>
      <c r="H9" s="10">
        <f t="shared" si="6"/>
        <v>17010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>17.068*10.764</f>
        <v>183.71995200000001</v>
      </c>
      <c r="R9" s="2">
        <v>4500000</v>
      </c>
      <c r="S9" s="8"/>
      <c r="T9" s="8" t="s">
        <v>26</v>
      </c>
    </row>
    <row r="10" spans="1:21" x14ac:dyDescent="0.25">
      <c r="A10" s="4">
        <f t="shared" si="0"/>
        <v>0</v>
      </c>
      <c r="B10" s="4">
        <f t="shared" si="1"/>
        <v>366.74024399999996</v>
      </c>
      <c r="C10" s="4">
        <f t="shared" si="9"/>
        <v>440.08829279999992</v>
      </c>
      <c r="D10" s="4">
        <f t="shared" si="2"/>
        <v>528.10595135999984</v>
      </c>
      <c r="E10" s="16">
        <f t="shared" si="3"/>
        <v>11051000</v>
      </c>
      <c r="F10" s="10">
        <f t="shared" si="4"/>
        <v>30133</v>
      </c>
      <c r="G10" s="10">
        <f t="shared" si="5"/>
        <v>25111</v>
      </c>
      <c r="H10" s="10">
        <f t="shared" si="6"/>
        <v>20926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>34.071*10.764</f>
        <v>366.74024399999996</v>
      </c>
      <c r="R10" s="2">
        <v>11051000</v>
      </c>
      <c r="S10" s="8"/>
      <c r="T10" s="8" t="s">
        <v>27</v>
      </c>
    </row>
    <row r="11" spans="1:21" x14ac:dyDescent="0.25">
      <c r="A11" s="4">
        <f t="shared" si="0"/>
        <v>0</v>
      </c>
      <c r="B11" s="4">
        <f t="shared" si="1"/>
        <v>519.6751559999999</v>
      </c>
      <c r="C11" s="4">
        <f t="shared" si="9"/>
        <v>623.61018719999981</v>
      </c>
      <c r="D11" s="4">
        <f t="shared" si="2"/>
        <v>748.33222463999971</v>
      </c>
      <c r="E11" s="16">
        <f t="shared" si="3"/>
        <v>6000000</v>
      </c>
      <c r="F11" s="17">
        <f t="shared" si="4"/>
        <v>11546</v>
      </c>
      <c r="G11" s="10">
        <f t="shared" si="5"/>
        <v>9621</v>
      </c>
      <c r="H11" s="10">
        <f t="shared" si="6"/>
        <v>8018</v>
      </c>
      <c r="I11" s="4" t="e">
        <f>#REF!</f>
        <v>#REF!</v>
      </c>
      <c r="J11" s="4">
        <f t="shared" si="7"/>
        <v>48.278999999999996</v>
      </c>
      <c r="O11">
        <v>0</v>
      </c>
      <c r="P11">
        <f t="shared" si="8"/>
        <v>0</v>
      </c>
      <c r="Q11">
        <f>S11*10.764</f>
        <v>519.6751559999999</v>
      </c>
      <c r="R11" s="2">
        <v>6000000</v>
      </c>
      <c r="S11" s="8">
        <f>31.97+6.555+9.754</f>
        <v>48.278999999999996</v>
      </c>
      <c r="T11" s="8" t="s">
        <v>28</v>
      </c>
      <c r="U11">
        <f>F11*1.2</f>
        <v>13855.199999999999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6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3:24" x14ac:dyDescent="0.25">
      <c r="G17" t="s">
        <v>13</v>
      </c>
    </row>
    <row r="18" spans="3:24" x14ac:dyDescent="0.25">
      <c r="G18" t="s">
        <v>18</v>
      </c>
      <c r="H18">
        <v>274</v>
      </c>
      <c r="I18">
        <f>25.467*10.764</f>
        <v>274.12678799999998</v>
      </c>
    </row>
    <row r="19" spans="3:24" x14ac:dyDescent="0.25">
      <c r="G19" t="s">
        <v>19</v>
      </c>
      <c r="H19">
        <v>69</v>
      </c>
      <c r="I19">
        <f>6.406*10.764</f>
        <v>68.954183999999998</v>
      </c>
    </row>
    <row r="20" spans="3:24" x14ac:dyDescent="0.25">
      <c r="C20" t="s">
        <v>30</v>
      </c>
      <c r="G20" t="s">
        <v>20</v>
      </c>
      <c r="H20">
        <v>71</v>
      </c>
      <c r="I20">
        <f>6.555*10.764</f>
        <v>70.558019999999999</v>
      </c>
    </row>
    <row r="21" spans="3:24" x14ac:dyDescent="0.25">
      <c r="C21">
        <v>13.05</v>
      </c>
      <c r="D21">
        <v>9.7100000000000009</v>
      </c>
      <c r="E21">
        <f>D21*C21</f>
        <v>126.71550000000002</v>
      </c>
      <c r="G21" t="s">
        <v>21</v>
      </c>
      <c r="H21">
        <v>77</v>
      </c>
      <c r="I21">
        <f>7.14*10.764</f>
        <v>76.854959999999991</v>
      </c>
    </row>
    <row r="22" spans="3:24" x14ac:dyDescent="0.25">
      <c r="C22">
        <v>2.5</v>
      </c>
      <c r="D22">
        <v>8.6</v>
      </c>
      <c r="E22">
        <f t="shared" ref="E22:E28" si="21">D22*C22</f>
        <v>21.5</v>
      </c>
      <c r="G22" s="6"/>
      <c r="H22" s="6">
        <f>SUM(H18:H21)</f>
        <v>491</v>
      </c>
    </row>
    <row r="23" spans="3:24" x14ac:dyDescent="0.25">
      <c r="C23">
        <v>7.57</v>
      </c>
      <c r="D23">
        <v>2.9</v>
      </c>
      <c r="E23">
        <f t="shared" si="21"/>
        <v>21.952999999999999</v>
      </c>
      <c r="G23" t="s">
        <v>22</v>
      </c>
      <c r="H23">
        <v>16000</v>
      </c>
    </row>
    <row r="24" spans="3:24" x14ac:dyDescent="0.25">
      <c r="C24">
        <v>6.79</v>
      </c>
      <c r="D24">
        <v>7.38</v>
      </c>
      <c r="E24">
        <f t="shared" si="21"/>
        <v>50.110199999999999</v>
      </c>
      <c r="G24">
        <v>4</v>
      </c>
      <c r="H24" s="12">
        <f>H23*H22</f>
        <v>7856000</v>
      </c>
      <c r="P24" s="11" t="s">
        <v>29</v>
      </c>
      <c r="Q24" s="11"/>
      <c r="R24" s="13"/>
      <c r="T24" s="11"/>
      <c r="U24" s="11"/>
      <c r="V24" s="11"/>
      <c r="W24" s="11"/>
      <c r="X24" s="11"/>
    </row>
    <row r="25" spans="3:24" x14ac:dyDescent="0.25">
      <c r="C25">
        <v>8.19</v>
      </c>
      <c r="D25">
        <v>3.71</v>
      </c>
      <c r="E25">
        <f t="shared" si="21"/>
        <v>30.384899999999998</v>
      </c>
      <c r="P25" t="s">
        <v>24</v>
      </c>
      <c r="Q25" s="14"/>
      <c r="R25" s="15"/>
      <c r="T25" s="14"/>
      <c r="U25" s="14"/>
      <c r="V25" s="11"/>
      <c r="W25" s="11"/>
      <c r="X25" s="11"/>
    </row>
    <row r="26" spans="3:24" x14ac:dyDescent="0.25">
      <c r="C26">
        <v>3</v>
      </c>
      <c r="D26">
        <v>4</v>
      </c>
      <c r="E26">
        <f t="shared" si="21"/>
        <v>12</v>
      </c>
      <c r="G26" t="s">
        <v>14</v>
      </c>
      <c r="I26" t="s">
        <v>23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C27">
        <v>7.77</v>
      </c>
      <c r="D27">
        <v>11.91</v>
      </c>
      <c r="E27">
        <f t="shared" si="21"/>
        <v>92.540700000000001</v>
      </c>
      <c r="G27" t="s">
        <v>15</v>
      </c>
      <c r="H27">
        <v>4500000</v>
      </c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C28">
        <v>11.54</v>
      </c>
      <c r="D28">
        <v>11.33</v>
      </c>
      <c r="E28">
        <f t="shared" si="21"/>
        <v>130.7482</v>
      </c>
      <c r="G28" t="s">
        <v>16</v>
      </c>
      <c r="H28">
        <v>225000</v>
      </c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E29">
        <f>SUM(E21:E28)</f>
        <v>485.95249999999999</v>
      </c>
      <c r="G29" t="s">
        <v>17</v>
      </c>
      <c r="H29">
        <v>30000</v>
      </c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H30">
        <f>SUM(H27:H29)</f>
        <v>4755000</v>
      </c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C31">
        <v>4</v>
      </c>
      <c r="D31">
        <v>6.74</v>
      </c>
      <c r="E31">
        <f>D31*C31</f>
        <v>26.96</v>
      </c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E32" s="6">
        <f>E31+E29</f>
        <v>512.91250000000002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B2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8" sqref="B38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2024-09-24T10:27:34Z</dcterms:modified>
</cp:coreProperties>
</file>