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Cosmos\Dadar (W)\Narendrakumar Madhukar Gavale\"/>
    </mc:Choice>
  </mc:AlternateContent>
  <xr:revisionPtr revIDLastSave="0" documentId="13_ncr:1_{96A93998-3302-4812-BD1A-CE9F3517356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S35" i="4" l="1"/>
  <c r="S31" i="4"/>
  <c r="S34" i="4"/>
  <c r="S33" i="4"/>
  <c r="S32" i="4"/>
  <c r="S30" i="4"/>
  <c r="S29" i="4"/>
  <c r="S28" i="4"/>
  <c r="S27" i="4"/>
  <c r="S26" i="4"/>
  <c r="S25" i="4"/>
  <c r="S24" i="4"/>
  <c r="S23" i="4"/>
  <c r="Q6" i="4" l="1"/>
  <c r="Q5" i="4"/>
  <c r="J21" i="4"/>
  <c r="N19" i="4"/>
  <c r="J28" i="4"/>
  <c r="P8" i="4" l="1"/>
  <c r="Q8" i="4" s="1"/>
  <c r="Q7" i="4"/>
  <c r="P7" i="4"/>
  <c r="P6" i="4"/>
  <c r="P5" i="4"/>
  <c r="P4" i="4"/>
  <c r="P3" i="4"/>
  <c r="Q2" i="4"/>
  <c r="Q12" i="4" l="1"/>
  <c r="P12" i="4"/>
  <c r="P11" i="4"/>
  <c r="Q11" i="4" s="1"/>
  <c r="Q10" i="4"/>
  <c r="P10" i="4"/>
  <c r="P9" i="4"/>
  <c r="Q9" i="4" s="1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<sst xmlns="http://schemas.openxmlformats.org/spreadsheetml/2006/main" count="29" uniqueCount="26">
  <si>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</si>
  <si>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</si>
  <si>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</si>
  <si>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</si>
  <si>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</si>
  <si>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</si>
  <si>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</si>
  <si>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</si>
  <si>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</si>
  <si>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</si>
  <si>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</si>
  <si>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</si>
  <si>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</si>
  <si>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Flat No. 1104, 11th Floor, Building No L07, Mass Housing, Plot No. 1, Sector 11, Village - Uran Dronagiri,</t>
  </si>
  <si>
    <t>agreemetn - 20.09.22</t>
  </si>
  <si>
    <t>av</t>
  </si>
  <si>
    <t>sd</t>
  </si>
  <si>
    <t>rd</t>
  </si>
  <si>
    <t>ca</t>
  </si>
  <si>
    <t>rate</t>
  </si>
  <si>
    <t>fmv</t>
  </si>
  <si>
    <t>oc -2021</t>
  </si>
  <si>
    <t>26.08.24</t>
  </si>
  <si>
    <t>31.07.24</t>
  </si>
  <si>
    <t>30 to 35 lakhs</t>
  </si>
  <si>
    <t>mca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</si>
</sst>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3" fillId="3" borderId="0" xfId="0" applyFont="1" applyFill="1" applyAlignment="1">
      <alignment horizontal="right"/>
    </xf>
    <xf numFmtId="0" fontId="0" fillId="0" borderId="0" xfId="0" applyFont="1"/>
    <xf numFmtId="0" fontId="4" fillId="3" borderId="0" xfId="0" applyFont="1" applyFill="1" applyAlignment="1">
      <alignment horizontal="right"/>
    </xf>
    <xf numFmtId="0" fontId="3" fillId="3" borderId="0" xfId="0" applyFont="1" applyFill="1" applyAlignment="1">
      <alignment horizontal="right" vertical="center"/>
    </xf>
    <xf numFmtId="0" fontId="0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439402</xdr:colOff>
      <xdr:row>47</xdr:row>
      <xdr:rowOff>144081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D8EBA9-8B8A-4CBE-A4F2-7DFD8185A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973802" cy="8640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439402</xdr:colOff>
      <xdr:row>51</xdr:row>
      <xdr:rowOff>29775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59CEBA-6610-4BDA-9292-266B9366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973802" cy="8602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448929</xdr:colOff>
      <xdr:row>46</xdr:row>
      <xdr:rowOff>1196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28BEF-BDA5-4AE4-918E-79942DEFE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983329" cy="85736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409575</xdr:colOff>
      <xdr:row>47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5D2493-8EA0-43B1-BD19-F6F7B5B8F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087975" cy="8515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29</xdr:col>
      <xdr:colOff>409575</xdr:colOff>
      <xdr:row>51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88ADAA-9E38-4EB0-97F2-BA86F8F42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8087975" cy="851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"/>
  <sheetViews>
    <sheetView tabSelected="1" topLeftCell="E10" zoomScaleNormal="100" workbookViewId="0">
      <selection activeCell="U37" sqref="U37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111.66666666666667</v>
      </c>
      <c r="C2" s="4">
        <f>B2*1.2</f>
        <v>134</v>
      </c>
      <c r="D2" s="4">
        <f t="shared" ref="D2:D13" si="2">C2*1.2</f>
        <v>160.79999999999998</v>
      </c>
      <c r="E2" s="5">
        <f t="shared" ref="E2:E13" si="3">R2</f>
        <v>3700000</v>
      </c>
      <c r="F2" s="10">
        <f t="shared" ref="F2:F13" si="4">ROUND((E2/B2),0)</f>
        <v>33134</v>
      </c>
      <c r="G2" s="10">
        <f t="shared" ref="G2:G13" si="5">ROUND((E2/C2),0)</f>
        <v>27612</v>
      </c>
      <c r="H2" s="10">
        <f t="shared" ref="H2:H13" si="6">ROUND((E2/D2),0)</f>
        <v>23010</v>
      </c>
      <c r="I2" s="4" t="e">
        <f>#REF!</f>
        <v>#REF!</v>
      </c>
      <c r="J2" s="4">
        <f t="shared" ref="J2:J13" si="7">S2</f>
        <v>0</v>
      </c>
      <c r="O2">
        <v>0</v>
      </c>
      <c r="P2">
        <v>134</v>
      </c>
      <c r="Q2">
        <f t="shared" ref="Q2:Q8" si="8">P2/1.2</f>
        <v>111.66666666666667</v>
      </c>
      <c r="R2" s="2">
        <v>3700000</v>
      </c>
      <c r="S2" s="8"/>
      <c r="T2" s="8"/>
    </row>
    <row r="3" spans="1:20" x14ac:dyDescent="0.25">
      <c r="A3" s="4">
        <f t="shared" si="0"/>
        <v>0</v>
      </c>
      <c r="B3" s="4">
        <f t="shared" si="1"/>
        <v>321</v>
      </c>
      <c r="C3" s="4">
        <f t="shared" ref="C3:C15" si="9">B3*1.2</f>
        <v>385.2</v>
      </c>
      <c r="D3" s="4">
        <f t="shared" si="2"/>
        <v>462.23999999999995</v>
      </c>
      <c r="E3" s="5">
        <f t="shared" si="3"/>
        <v>5000000</v>
      </c>
      <c r="F3" s="14">
        <f t="shared" si="4"/>
        <v>15576</v>
      </c>
      <c r="G3" s="10">
        <f t="shared" si="5"/>
        <v>12980</v>
      </c>
      <c r="H3" s="10">
        <f t="shared" si="6"/>
        <v>10817</v>
      </c>
      <c r="I3" s="4" t="e">
        <f>#REF!</f>
        <v>#REF!</v>
      </c>
      <c r="J3" s="4">
        <f t="shared" si="7"/>
        <v>0</v>
      </c>
      <c r="O3">
        <v>0</v>
      </c>
      <c r="P3">
        <f t="shared" ref="P3:P8" si="10">O3/1.2</f>
        <v>0</v>
      </c>
      <c r="Q3">
        <v>321</v>
      </c>
      <c r="R3" s="2">
        <v>5000000</v>
      </c>
      <c r="S3" s="8"/>
      <c r="T3" s="8"/>
    </row>
    <row r="4" spans="1:20" x14ac:dyDescent="0.25">
      <c r="A4" s="4">
        <f t="shared" si="0"/>
        <v>0</v>
      </c>
      <c r="B4" s="4">
        <f t="shared" si="1"/>
        <v>345</v>
      </c>
      <c r="C4" s="4">
        <f t="shared" si="9"/>
        <v>414</v>
      </c>
      <c r="D4" s="4">
        <f t="shared" si="2"/>
        <v>496.79999999999995</v>
      </c>
      <c r="E4" s="5">
        <f t="shared" si="3"/>
        <v>4340000</v>
      </c>
      <c r="F4" s="14">
        <f t="shared" si="4"/>
        <v>12580</v>
      </c>
      <c r="G4" s="10">
        <f t="shared" si="5"/>
        <v>10483</v>
      </c>
      <c r="H4" s="10">
        <f t="shared" si="6"/>
        <v>8736</v>
      </c>
      <c r="I4" s="4" t="e">
        <f>#REF!</f>
        <v>#REF!</v>
      </c>
      <c r="J4" s="4">
        <f t="shared" si="7"/>
        <v>0</v>
      </c>
      <c r="O4">
        <v>0</v>
      </c>
      <c r="P4">
        <f t="shared" si="10"/>
        <v>0</v>
      </c>
      <c r="Q4">
        <v>345</v>
      </c>
      <c r="R4" s="2">
        <v>4340000</v>
      </c>
      <c r="S4" s="8"/>
      <c r="T4" s="8"/>
    </row>
    <row r="5" spans="1:20" x14ac:dyDescent="0.25">
      <c r="A5" s="4">
        <f t="shared" si="0"/>
        <v>0</v>
      </c>
      <c r="B5" s="4">
        <f t="shared" si="1"/>
        <v>320.98248000000001</v>
      </c>
      <c r="C5" s="4">
        <f t="shared" si="9"/>
        <v>385.17897599999998</v>
      </c>
      <c r="D5" s="4">
        <f t="shared" si="2"/>
        <v>462.21477119999997</v>
      </c>
      <c r="E5" s="5">
        <f t="shared" si="3"/>
        <v>3017683</v>
      </c>
      <c r="F5" s="14">
        <f t="shared" si="4"/>
        <v>9401</v>
      </c>
      <c r="G5" s="10">
        <f t="shared" si="5"/>
        <v>7834</v>
      </c>
      <c r="H5" s="10">
        <f t="shared" si="6"/>
        <v>6529</v>
      </c>
      <c r="I5" s="4" t="e">
        <f>#REF!</f>
        <v>#REF!</v>
      </c>
      <c r="J5" s="4" t="str">
        <f t="shared" si="7"/>
        <v>26.08.24</v>
      </c>
      <c r="O5">
        <v>0</v>
      </c>
      <c r="P5">
        <f t="shared" si="10"/>
        <v>0</v>
      </c>
      <c r="Q5">
        <f>29.82*10.764</f>
        <v>320.98248000000001</v>
      </c>
      <c r="R5" s="2">
        <v>3017683</v>
      </c>
      <c r="S5" s="8" t="s">
        <v>22</v>
      </c>
      <c r="T5" s="8"/>
    </row>
    <row r="6" spans="1:20" x14ac:dyDescent="0.25">
      <c r="A6" s="4">
        <f t="shared" si="0"/>
        <v>0</v>
      </c>
      <c r="B6" s="4">
        <f t="shared" si="1"/>
        <v>277.81883999999997</v>
      </c>
      <c r="C6" s="4">
        <f t="shared" si="9"/>
        <v>333.38260799999995</v>
      </c>
      <c r="D6" s="4">
        <f t="shared" si="2"/>
        <v>400.05912959999995</v>
      </c>
      <c r="E6" s="5">
        <f t="shared" si="3"/>
        <v>2218060</v>
      </c>
      <c r="F6" s="14">
        <f t="shared" si="4"/>
        <v>7984</v>
      </c>
      <c r="G6" s="10">
        <f t="shared" si="5"/>
        <v>6653</v>
      </c>
      <c r="H6" s="10">
        <f t="shared" si="6"/>
        <v>5544</v>
      </c>
      <c r="I6" s="4" t="e">
        <f>#REF!</f>
        <v>#REF!</v>
      </c>
      <c r="J6" s="4" t="str">
        <f t="shared" si="7"/>
        <v>31.07.24</v>
      </c>
      <c r="O6">
        <v>0</v>
      </c>
      <c r="P6">
        <f t="shared" si="10"/>
        <v>0</v>
      </c>
      <c r="Q6">
        <f>25.81*10.764</f>
        <v>277.81883999999997</v>
      </c>
      <c r="R6" s="2">
        <v>2218060</v>
      </c>
      <c r="S6" s="8" t="s">
        <v>23</v>
      </c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10"/>
        <v>0</v>
      </c>
      <c r="Q7">
        <f t="shared" si="8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0"/>
        <v>0</v>
      </c>
      <c r="Q8">
        <f t="shared" si="8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ref="P9:P12" si="11">O9/1.2</f>
        <v>0</v>
      </c>
      <c r="Q9">
        <f t="shared" ref="Q9:Q12" si="12">P9/1.2</f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11"/>
        <v>0</v>
      </c>
      <c r="Q10">
        <f t="shared" si="12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0" t="e">
        <f t="shared" si="4"/>
        <v>#DIV/0!</v>
      </c>
      <c r="G11" s="10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11"/>
        <v>0</v>
      </c>
      <c r="Q11">
        <f t="shared" si="12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3">O13/1.2</f>
        <v>0</v>
      </c>
      <c r="Q13">
        <f t="shared" ref="Q13" si="14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5">C14*1.2</f>
        <v>0</v>
      </c>
      <c r="E14" s="5">
        <f t="shared" ref="E14:E15" si="16">R14</f>
        <v>0</v>
      </c>
      <c r="F14" s="10" t="e">
        <f t="shared" ref="F14:F15" si="17">ROUND((E14/B14),0)</f>
        <v>#DIV/0!</v>
      </c>
      <c r="G14" s="10" t="e">
        <f t="shared" ref="G14:G15" si="18">ROUND((E14/C14),0)</f>
        <v>#DIV/0!</v>
      </c>
      <c r="H14" s="4" t="e">
        <f t="shared" ref="H14:H15" si="19">ROUND((E14/D14),0)</f>
        <v>#DIV/0!</v>
      </c>
      <c r="I14" s="4" t="e">
        <f>#REF!</f>
        <v>#REF!</v>
      </c>
      <c r="J14" s="4">
        <f t="shared" ref="J14:J15" si="20">S14</f>
        <v>0</v>
      </c>
      <c r="O14">
        <v>0</v>
      </c>
      <c r="P14">
        <f t="shared" ref="P14:P15" si="21">O14/1.2</f>
        <v>0</v>
      </c>
      <c r="Q14">
        <f t="shared" ref="Q14:Q15" si="22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5"/>
        <v>0</v>
      </c>
      <c r="E15" s="5">
        <f t="shared" si="16"/>
        <v>0</v>
      </c>
      <c r="F15" s="10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 t="e">
        <f>#REF!</f>
        <v>#REF!</v>
      </c>
      <c r="J15" s="4">
        <f t="shared" si="20"/>
        <v>0</v>
      </c>
      <c r="O15">
        <v>0</v>
      </c>
      <c r="P15">
        <f t="shared" si="21"/>
        <v>0</v>
      </c>
      <c r="Q15">
        <f t="shared" si="22"/>
        <v>0</v>
      </c>
      <c r="R15" s="2">
        <v>0</v>
      </c>
      <c r="S15" s="8"/>
      <c r="T15" s="8"/>
    </row>
    <row r="17" spans="7:24" x14ac:dyDescent="0.25">
      <c r="I17" t="s">
        <v>13</v>
      </c>
    </row>
    <row r="19" spans="7:24" x14ac:dyDescent="0.25">
      <c r="I19" t="s">
        <v>18</v>
      </c>
      <c r="J19">
        <v>321</v>
      </c>
      <c r="N19">
        <f>29.82*10.764</f>
        <v>320.98248000000001</v>
      </c>
    </row>
    <row r="20" spans="7:24" x14ac:dyDescent="0.25">
      <c r="I20" t="s">
        <v>19</v>
      </c>
      <c r="J20">
        <v>10000</v>
      </c>
    </row>
    <row r="21" spans="7:24" x14ac:dyDescent="0.25">
      <c r="I21" t="s">
        <v>20</v>
      </c>
      <c r="J21">
        <f>J20*J19</f>
        <v>3210000</v>
      </c>
      <c r="Q21" s="16"/>
      <c r="R21" s="16"/>
      <c r="S21" s="16"/>
      <c r="T21" s="16"/>
    </row>
    <row r="22" spans="7:24" x14ac:dyDescent="0.25">
      <c r="G22" s="6"/>
      <c r="H22" s="6"/>
      <c r="Q22" s="16" t="s">
        <v>25</v>
      </c>
      <c r="R22" s="16"/>
      <c r="S22" s="16"/>
      <c r="T22" s="16"/>
    </row>
    <row r="23" spans="7:24" x14ac:dyDescent="0.25">
      <c r="Q23" s="15">
        <v>10.01</v>
      </c>
      <c r="R23" s="15">
        <v>12.19</v>
      </c>
      <c r="S23" s="15">
        <f>R23*Q23</f>
        <v>122.02189999999999</v>
      </c>
      <c r="T23" s="15"/>
    </row>
    <row r="24" spans="7:24" x14ac:dyDescent="0.25">
      <c r="I24" t="s">
        <v>14</v>
      </c>
      <c r="O24" t="s">
        <v>21</v>
      </c>
      <c r="P24" s="11"/>
      <c r="Q24" s="15">
        <v>4.3</v>
      </c>
      <c r="R24" s="17">
        <v>2.1</v>
      </c>
      <c r="S24" s="15">
        <f t="shared" ref="S24:S34" si="23">R24*Q24</f>
        <v>9.0299999999999994</v>
      </c>
      <c r="T24" s="15"/>
      <c r="U24" s="11"/>
      <c r="V24" s="11"/>
      <c r="W24" s="11"/>
      <c r="X24" s="11"/>
    </row>
    <row r="25" spans="7:24" x14ac:dyDescent="0.25">
      <c r="I25" t="s">
        <v>15</v>
      </c>
      <c r="J25">
        <v>2757300</v>
      </c>
      <c r="O25" t="s">
        <v>24</v>
      </c>
      <c r="P25" s="11"/>
      <c r="Q25" s="18">
        <v>9.91</v>
      </c>
      <c r="R25" s="18">
        <v>9.1999999999999993</v>
      </c>
      <c r="S25" s="15">
        <f t="shared" si="23"/>
        <v>91.171999999999997</v>
      </c>
      <c r="T25" s="18"/>
      <c r="U25" s="13"/>
      <c r="V25" s="11"/>
      <c r="W25" s="11"/>
      <c r="X25" s="11"/>
    </row>
    <row r="26" spans="7:24" x14ac:dyDescent="0.25">
      <c r="I26" t="s">
        <v>16</v>
      </c>
      <c r="J26">
        <v>1000</v>
      </c>
      <c r="P26" s="11"/>
      <c r="Q26" s="15">
        <v>2.2799999999999998</v>
      </c>
      <c r="R26" s="15">
        <v>4.99</v>
      </c>
      <c r="S26" s="15">
        <f t="shared" si="23"/>
        <v>11.3772</v>
      </c>
      <c r="T26" s="15"/>
      <c r="U26" s="11"/>
      <c r="V26" s="11"/>
      <c r="W26" s="11"/>
      <c r="X26" s="11"/>
    </row>
    <row r="27" spans="7:24" x14ac:dyDescent="0.25">
      <c r="I27" t="s">
        <v>17</v>
      </c>
      <c r="J27">
        <v>800</v>
      </c>
      <c r="P27" s="11"/>
      <c r="Q27" s="15">
        <v>6.71</v>
      </c>
      <c r="R27" s="15">
        <v>12.23</v>
      </c>
      <c r="S27" s="15">
        <f t="shared" si="23"/>
        <v>82.063299999999998</v>
      </c>
      <c r="T27" s="15"/>
      <c r="U27" s="11"/>
      <c r="V27" s="11"/>
      <c r="W27" s="11"/>
      <c r="X27" s="11"/>
    </row>
    <row r="28" spans="7:24" x14ac:dyDescent="0.25">
      <c r="J28">
        <f>SUM(J25:J27)</f>
        <v>2759100</v>
      </c>
      <c r="P28" s="11"/>
      <c r="Q28" s="15">
        <v>3.87</v>
      </c>
      <c r="R28" s="15">
        <v>3.89</v>
      </c>
      <c r="S28" s="15">
        <f t="shared" si="23"/>
        <v>15.054300000000001</v>
      </c>
      <c r="T28" s="15"/>
      <c r="U28" s="12"/>
      <c r="V28" s="11"/>
      <c r="W28" s="11"/>
      <c r="X28" s="11"/>
    </row>
    <row r="29" spans="7:24" x14ac:dyDescent="0.25">
      <c r="P29" s="11"/>
      <c r="Q29" s="15">
        <v>4.9000000000000004</v>
      </c>
      <c r="R29" s="15">
        <v>4</v>
      </c>
      <c r="S29" s="15">
        <f t="shared" si="23"/>
        <v>19.600000000000001</v>
      </c>
      <c r="T29" s="15"/>
      <c r="U29" s="11"/>
      <c r="V29" s="11"/>
      <c r="W29" s="11"/>
      <c r="X29" s="11"/>
    </row>
    <row r="30" spans="7:24" x14ac:dyDescent="0.25">
      <c r="P30" s="11"/>
      <c r="Q30" s="15">
        <v>4.79</v>
      </c>
      <c r="R30" s="15">
        <v>3.81</v>
      </c>
      <c r="S30" s="15">
        <f t="shared" si="23"/>
        <v>18.2499</v>
      </c>
      <c r="T30" s="15"/>
      <c r="U30" s="11"/>
      <c r="V30" s="11"/>
      <c r="W30" s="11"/>
      <c r="X30" s="11"/>
    </row>
    <row r="31" spans="7:24" x14ac:dyDescent="0.25">
      <c r="P31" s="11"/>
      <c r="Q31" s="15"/>
      <c r="R31" s="15"/>
      <c r="S31" s="15">
        <f>SUM(S23:S30)</f>
        <v>368.56860000000006</v>
      </c>
      <c r="T31" s="15"/>
      <c r="U31" s="11"/>
      <c r="V31" s="11"/>
      <c r="W31" s="11"/>
      <c r="X31" s="11"/>
    </row>
    <row r="32" spans="7:24" x14ac:dyDescent="0.25">
      <c r="P32" s="11"/>
      <c r="Q32" s="15"/>
      <c r="R32" s="15"/>
      <c r="S32" s="15">
        <f t="shared" si="23"/>
        <v>0</v>
      </c>
      <c r="T32" s="15"/>
      <c r="U32" s="11"/>
      <c r="V32" s="11"/>
      <c r="W32" s="11"/>
      <c r="X32" s="11"/>
    </row>
    <row r="33" spans="16:24" x14ac:dyDescent="0.25">
      <c r="P33" s="11"/>
      <c r="Q33" s="15">
        <v>3.65</v>
      </c>
      <c r="R33" s="15">
        <v>2.2200000000000002</v>
      </c>
      <c r="S33" s="15">
        <f t="shared" si="23"/>
        <v>8.1029999999999998</v>
      </c>
      <c r="T33" s="15"/>
      <c r="U33" s="11"/>
      <c r="V33" s="11"/>
      <c r="W33" s="11"/>
      <c r="X33" s="11"/>
    </row>
    <row r="34" spans="16:24" x14ac:dyDescent="0.25">
      <c r="Q34" s="15">
        <v>1.94</v>
      </c>
      <c r="R34" s="15">
        <v>4.75</v>
      </c>
      <c r="S34" s="15">
        <f t="shared" si="23"/>
        <v>9.2149999999999999</v>
      </c>
      <c r="T34" s="15"/>
    </row>
    <row r="35" spans="16:24" x14ac:dyDescent="0.25">
      <c r="Q35" s="19"/>
      <c r="R35" s="19"/>
      <c r="S35" s="16">
        <f>S34+S33+S31</f>
        <v>385.88660000000004</v>
      </c>
      <c r="T35" s="16"/>
    </row>
    <row r="36" spans="16:24" x14ac:dyDescent="0.25">
      <c r="P36" s="11"/>
      <c r="Q36" s="19"/>
      <c r="R36" s="19"/>
      <c r="S36" s="16"/>
      <c r="T36" s="16"/>
    </row>
    <row r="37" spans="16:24" x14ac:dyDescent="0.25">
      <c r="Q37" s="16"/>
      <c r="R37" s="16"/>
      <c r="S37" s="16"/>
      <c r="T37" s="16"/>
    </row>
    <row r="38" spans="16:24" x14ac:dyDescent="0.25">
      <c r="Q38" s="16"/>
      <c r="R38" s="16"/>
      <c r="S38" s="16"/>
      <c r="T38" s="16"/>
    </row>
    <row r="39" spans="16:24" x14ac:dyDescent="0.25">
      <c r="Q39" s="16"/>
      <c r="R39" s="16"/>
      <c r="S39" s="16"/>
      <c r="T39" s="1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topLeftCell="A2" zoomScale="85" zoomScaleNormal="85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J34" sqref="J34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2024-09-27T06:56:41Z</dcterms:modified>
</cp:coreProperties>
</file>