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Manish Parashar\"/>
    </mc:Choice>
  </mc:AlternateContent>
  <xr:revisionPtr revIDLastSave="0" documentId="13_ncr:1_{C86AA9A5-41E4-4AD0-BF88-1FE0AF4AAD9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6" i="4" l="1"/>
  <c r="Y7" i="4"/>
  <c r="X7" i="4"/>
  <c r="W7" i="4"/>
  <c r="V8" i="4"/>
  <c r="V7" i="4"/>
  <c r="I22" i="4" l="1"/>
  <c r="Q20" i="4"/>
  <c r="P20" i="4"/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P43" i="4"/>
  <c r="Q43" i="4" l="1"/>
  <c r="Q41" i="4"/>
  <c r="Q40" i="4"/>
  <c r="Q36" i="4"/>
  <c r="Q39" i="4"/>
  <c r="Q38" i="4"/>
  <c r="Q37" i="4"/>
  <c r="Q35" i="4"/>
  <c r="Q34" i="4"/>
  <c r="Q33" i="4"/>
  <c r="Q32" i="4"/>
  <c r="Q31" i="4"/>
  <c r="Q30" i="4"/>
  <c r="Q29" i="4"/>
  <c r="Q28" i="4"/>
  <c r="P8" i="4" l="1"/>
  <c r="S8" i="4"/>
  <c r="P7" i="4"/>
  <c r="S7" i="4"/>
  <c r="I20" i="4"/>
  <c r="J19" i="4"/>
  <c r="J18" i="4"/>
  <c r="I29" i="4"/>
  <c r="Q12" i="4" l="1"/>
  <c r="P12" i="4"/>
  <c r="P11" i="4"/>
  <c r="Q11" i="4" s="1"/>
  <c r="P10" i="4"/>
  <c r="P9" i="4"/>
  <c r="Q8" i="4"/>
  <c r="Q7" i="4"/>
  <c r="P6" i="4"/>
  <c r="Q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<sst xmlns="http://schemas.openxmlformats.org/spreadsheetml/2006/main" count="32" uniqueCount="29">
  <si>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</si>
  <si>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</si>
  <si>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</si>
  <si>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</si>
  <si>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</si>
  <si>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</si>
  <si>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</si>
  <si>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</si>
  <si>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</si>
  <si>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</si>
  <si>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</si>
  <si>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</si>
  <si>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</si>
  <si>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401, 4th Floor, Wing - C, Janaki Apartment CHSL, Plot No. 164, Sector 2, Village - Ulwe, Navi Mumbai</t>
  </si>
  <si>
    <t>agreement  - 09.08.2024</t>
  </si>
  <si>
    <t>av</t>
  </si>
  <si>
    <t>sd</t>
  </si>
  <si>
    <t>rd</t>
  </si>
  <si>
    <t>bua</t>
  </si>
  <si>
    <t>bal</t>
  </si>
  <si>
    <t>rate</t>
  </si>
  <si>
    <t>fmv</t>
  </si>
  <si>
    <t>oc -2019</t>
  </si>
  <si>
    <t>open car parking no. 19</t>
  </si>
  <si>
    <t>20.03.2023</t>
  </si>
  <si>
    <t>05.08.22</t>
  </si>
  <si>
    <t>50 to 55 lakhs</t>
  </si>
  <si>
    <t>mca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</si>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</sst>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390525</xdr:colOff>
      <xdr:row>23</xdr:row>
      <xdr:rowOff>85377</xdr:rowOff>
    </xdr:from>
    <xdr:to>
      <xdr:col>27</xdr:col>
      <xdr:colOff>172688</xdr:colOff>
      <xdr:row>44</xdr:row>
      <xdr:rowOff>162970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8DD4B-D93A-429E-8222-5503D4E1B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8550" y="5038377"/>
          <a:ext cx="4830413" cy="40780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CC123-6120-4E9B-8855-5A145E66D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B52565-71F0-4D84-8D55-1BAC9C731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49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2679D-683D-4F3B-B6A0-663C00AFB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33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2571AB-9F0B-42EE-942E-3270040A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C1F4A9-5B81-4F4E-B7AC-E1CC5C42A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84689-4B38-4922-9F83-E3F7B0E4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36A7B-FC01-49CE-B42B-4017FD7F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DC5AB-9D29-4C2E-9217-FE955653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7F266-3686-4237-9C80-2425066E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3"/>
  <sheetViews>
    <sheetView tabSelected="1" topLeftCell="A13" zoomScaleNormal="100" workbookViewId="0">
      <selection activeCell="U27" sqref="U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3" max="23" width="11.7109375" bestFit="1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:A15" si="0">N2</f>
        <v>0</v>
      </c>
      <c r="B2" s="4">
        <f t="shared" ref="B2:B15" si="1">Q2</f>
        <v>690</v>
      </c>
      <c r="C2" s="4">
        <f>B2*1.1</f>
        <v>759.00000000000011</v>
      </c>
      <c r="D2" s="4">
        <f t="shared" ref="D2:D13" si="2">C2*1.2</f>
        <v>910.80000000000007</v>
      </c>
      <c r="E2" s="5">
        <f t="shared" ref="E2:E13" si="3">R2</f>
        <v>7800000</v>
      </c>
      <c r="F2" s="10">
        <f t="shared" ref="F2:F13" si="4">ROUND((E2/B2),0)</f>
        <v>11304</v>
      </c>
      <c r="G2" s="10">
        <f t="shared" ref="G2:G13" si="5">ROUND((E2/C2),0)</f>
        <v>10277</v>
      </c>
      <c r="H2" s="10">
        <f t="shared" ref="H2:H13" si="6">ROUND((E2/D2),0)</f>
        <v>8564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690</v>
      </c>
      <c r="R2" s="2">
        <v>7800000</v>
      </c>
      <c r="S2" s="8"/>
      <c r="T2" s="8"/>
    </row>
    <row r="3" spans="1:25" x14ac:dyDescent="0.25">
      <c r="A3" s="4">
        <f t="shared" si="0"/>
        <v>0</v>
      </c>
      <c r="B3" s="4">
        <f t="shared" si="1"/>
        <v>850</v>
      </c>
      <c r="C3" s="4">
        <f t="shared" ref="C3:C15" si="9">B3*1.2</f>
        <v>1020</v>
      </c>
      <c r="D3" s="4">
        <f t="shared" si="2"/>
        <v>1224</v>
      </c>
      <c r="E3" s="16">
        <f t="shared" si="3"/>
        <v>10000000</v>
      </c>
      <c r="F3" s="10">
        <f t="shared" si="4"/>
        <v>11765</v>
      </c>
      <c r="G3" s="10">
        <f t="shared" si="5"/>
        <v>9804</v>
      </c>
      <c r="H3" s="10">
        <f t="shared" si="6"/>
        <v>8170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850</v>
      </c>
      <c r="R3" s="2">
        <v>10000000</v>
      </c>
      <c r="S3" s="8"/>
      <c r="T3" s="8"/>
    </row>
    <row r="4" spans="1:25" x14ac:dyDescent="0.25">
      <c r="A4" s="4">
        <f t="shared" si="0"/>
        <v>0</v>
      </c>
      <c r="B4" s="4">
        <f t="shared" si="1"/>
        <v>800</v>
      </c>
      <c r="C4" s="4">
        <f t="shared" si="9"/>
        <v>960</v>
      </c>
      <c r="D4" s="4">
        <f t="shared" si="2"/>
        <v>1152</v>
      </c>
      <c r="E4" s="16">
        <f t="shared" si="3"/>
        <v>8500000</v>
      </c>
      <c r="F4" s="10">
        <f t="shared" si="4"/>
        <v>10625</v>
      </c>
      <c r="G4" s="10">
        <f t="shared" si="5"/>
        <v>8854</v>
      </c>
      <c r="H4" s="10">
        <f t="shared" si="6"/>
        <v>7378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800</v>
      </c>
      <c r="R4" s="2">
        <v>8500000</v>
      </c>
      <c r="S4" s="8"/>
      <c r="T4" s="8"/>
    </row>
    <row r="5" spans="1:25" x14ac:dyDescent="0.25">
      <c r="A5" s="4">
        <f t="shared" si="0"/>
        <v>0</v>
      </c>
      <c r="B5" s="4">
        <f t="shared" si="1"/>
        <v>833.33333333333337</v>
      </c>
      <c r="C5" s="4">
        <f t="shared" si="9"/>
        <v>1000</v>
      </c>
      <c r="D5" s="4">
        <f t="shared" si="2"/>
        <v>1200</v>
      </c>
      <c r="E5" s="16">
        <f t="shared" si="3"/>
        <v>10500000</v>
      </c>
      <c r="F5" s="10">
        <f t="shared" si="4"/>
        <v>12600</v>
      </c>
      <c r="G5" s="10">
        <f t="shared" si="5"/>
        <v>10500</v>
      </c>
      <c r="H5" s="10">
        <f t="shared" si="6"/>
        <v>8750</v>
      </c>
      <c r="I5" s="4" t="e">
        <f>#REF!</f>
        <v>#REF!</v>
      </c>
      <c r="J5" s="4">
        <f t="shared" si="7"/>
        <v>0</v>
      </c>
      <c r="O5">
        <v>0</v>
      </c>
      <c r="P5">
        <v>1000</v>
      </c>
      <c r="Q5">
        <f t="shared" ref="Q5:Q12" si="10">P5/1.2</f>
        <v>833.33333333333337</v>
      </c>
      <c r="R5" s="2">
        <v>10500000</v>
      </c>
      <c r="S5" s="8"/>
      <c r="T5" s="8"/>
    </row>
    <row r="6" spans="1:25" x14ac:dyDescent="0.25">
      <c r="A6" s="4">
        <f t="shared" si="0"/>
        <v>0</v>
      </c>
      <c r="B6" s="4">
        <f t="shared" si="1"/>
        <v>670</v>
      </c>
      <c r="C6" s="4">
        <f t="shared" si="9"/>
        <v>804</v>
      </c>
      <c r="D6" s="4">
        <f t="shared" si="2"/>
        <v>964.8</v>
      </c>
      <c r="E6" s="16">
        <f t="shared" si="3"/>
        <v>7800000</v>
      </c>
      <c r="F6" s="10">
        <f t="shared" si="4"/>
        <v>11642</v>
      </c>
      <c r="G6" s="10">
        <f t="shared" si="5"/>
        <v>9701</v>
      </c>
      <c r="H6" s="10">
        <f t="shared" si="6"/>
        <v>8085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670</v>
      </c>
      <c r="R6" s="2">
        <v>7800000</v>
      </c>
      <c r="S6" s="8"/>
      <c r="T6" s="8"/>
    </row>
    <row r="7" spans="1:25" x14ac:dyDescent="0.25">
      <c r="A7" s="4">
        <f t="shared" si="0"/>
        <v>0</v>
      </c>
      <c r="B7" s="4">
        <f t="shared" si="1"/>
        <v>388.89435000000003</v>
      </c>
      <c r="C7" s="4">
        <f t="shared" si="9"/>
        <v>466.67322000000001</v>
      </c>
      <c r="D7" s="4">
        <f t="shared" si="2"/>
        <v>560.00786400000004</v>
      </c>
      <c r="E7" s="16">
        <f t="shared" si="3"/>
        <v>4275000</v>
      </c>
      <c r="F7" s="10">
        <f t="shared" si="4"/>
        <v>10993</v>
      </c>
      <c r="G7" s="15">
        <f t="shared" si="5"/>
        <v>9161</v>
      </c>
      <c r="H7" s="10">
        <f t="shared" si="6"/>
        <v>7634</v>
      </c>
      <c r="I7" s="4" t="e">
        <f>#REF!</f>
        <v>#REF!</v>
      </c>
      <c r="J7" s="4">
        <f t="shared" si="7"/>
        <v>43.355000000000004</v>
      </c>
      <c r="O7">
        <v>0</v>
      </c>
      <c r="P7">
        <f>S7*10.764</f>
        <v>466.67322000000001</v>
      </c>
      <c r="Q7">
        <f t="shared" si="10"/>
        <v>388.89435000000003</v>
      </c>
      <c r="R7" s="2">
        <v>4275000</v>
      </c>
      <c r="S7" s="8">
        <f>38.6+4.755</f>
        <v>43.355000000000004</v>
      </c>
      <c r="T7" s="8" t="s">
        <v>24</v>
      </c>
      <c r="V7">
        <f>G7*1.3</f>
        <v>11909.300000000001</v>
      </c>
      <c r="W7" s="2">
        <f>R7+256500+30000</f>
        <v>4561500</v>
      </c>
      <c r="X7">
        <f>W7/P7</f>
        <v>9774.5055951571412</v>
      </c>
      <c r="Y7">
        <f>X7*1.3</f>
        <v>12706.857273704283</v>
      </c>
    </row>
    <row r="8" spans="1:25" x14ac:dyDescent="0.25">
      <c r="A8" s="4">
        <f t="shared" si="0"/>
        <v>0</v>
      </c>
      <c r="B8" s="4">
        <f t="shared" si="1"/>
        <v>644.07290999999998</v>
      </c>
      <c r="C8" s="4">
        <f t="shared" si="9"/>
        <v>772.88749199999995</v>
      </c>
      <c r="D8" s="4">
        <f t="shared" si="2"/>
        <v>927.46499039999992</v>
      </c>
      <c r="E8" s="16">
        <f t="shared" si="3"/>
        <v>6500000</v>
      </c>
      <c r="F8" s="10">
        <f t="shared" si="4"/>
        <v>10092</v>
      </c>
      <c r="G8" s="15">
        <f t="shared" si="5"/>
        <v>8410</v>
      </c>
      <c r="H8" s="10">
        <f t="shared" si="6"/>
        <v>7008</v>
      </c>
      <c r="I8" s="4" t="e">
        <f>#REF!</f>
        <v>#REF!</v>
      </c>
      <c r="J8" s="4">
        <f t="shared" si="7"/>
        <v>71.802999999999997</v>
      </c>
      <c r="O8">
        <v>0</v>
      </c>
      <c r="P8">
        <f>S8*10.764</f>
        <v>772.88749199999995</v>
      </c>
      <c r="Q8">
        <f t="shared" si="10"/>
        <v>644.07290999999998</v>
      </c>
      <c r="R8" s="2">
        <v>6500000</v>
      </c>
      <c r="S8" s="8">
        <f>59.196+12.607</f>
        <v>71.802999999999997</v>
      </c>
      <c r="T8" s="8" t="s">
        <v>25</v>
      </c>
      <c r="V8">
        <f>G8*1.3</f>
        <v>10933</v>
      </c>
    </row>
    <row r="9" spans="1:25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16">
        <f t="shared" si="3"/>
        <v>6500000</v>
      </c>
      <c r="F9" s="10">
        <f t="shared" si="4"/>
        <v>14444</v>
      </c>
      <c r="G9" s="15">
        <f t="shared" si="5"/>
        <v>12037</v>
      </c>
      <c r="H9" s="10">
        <f t="shared" si="6"/>
        <v>10031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450</v>
      </c>
      <c r="R9" s="2">
        <v>6500000</v>
      </c>
      <c r="S9" s="8"/>
      <c r="T9" s="8"/>
    </row>
    <row r="10" spans="1:25" x14ac:dyDescent="0.25">
      <c r="A10" s="4">
        <f t="shared" si="0"/>
        <v>0</v>
      </c>
      <c r="B10" s="4">
        <f t="shared" si="1"/>
        <v>435</v>
      </c>
      <c r="C10" s="4">
        <f t="shared" si="9"/>
        <v>522</v>
      </c>
      <c r="D10" s="4">
        <f t="shared" si="2"/>
        <v>626.4</v>
      </c>
      <c r="E10" s="16">
        <f t="shared" si="3"/>
        <v>6500000</v>
      </c>
      <c r="F10" s="10">
        <f t="shared" si="4"/>
        <v>14943</v>
      </c>
      <c r="G10" s="15">
        <f t="shared" si="5"/>
        <v>12452</v>
      </c>
      <c r="H10" s="10">
        <f t="shared" si="6"/>
        <v>10377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435</v>
      </c>
      <c r="R10" s="2">
        <v>6500000</v>
      </c>
      <c r="S10" s="8"/>
      <c r="T10" s="8"/>
    </row>
    <row r="11" spans="1:25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5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5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28</v>
      </c>
      <c r="I18">
        <v>417</v>
      </c>
      <c r="J18">
        <f>38.746*10.764</f>
        <v>417.06194399999998</v>
      </c>
      <c r="O18" t="s">
        <v>23</v>
      </c>
    </row>
    <row r="19" spans="7:24" x14ac:dyDescent="0.25">
      <c r="H19" t="s">
        <v>19</v>
      </c>
      <c r="I19">
        <v>51</v>
      </c>
      <c r="J19">
        <f>4.755*10.764</f>
        <v>51.182819999999992</v>
      </c>
    </row>
    <row r="20" spans="7:24" x14ac:dyDescent="0.25">
      <c r="I20">
        <f>SUM(I18:I19)</f>
        <v>468</v>
      </c>
      <c r="O20" t="s">
        <v>18</v>
      </c>
      <c r="P20">
        <f>51.25*10.764</f>
        <v>551.65499999999997</v>
      </c>
      <c r="Q20">
        <f>P20/I18</f>
        <v>1.3229136690647481</v>
      </c>
    </row>
    <row r="21" spans="7:24" x14ac:dyDescent="0.25">
      <c r="H21" t="s">
        <v>20</v>
      </c>
      <c r="I21">
        <v>11000</v>
      </c>
    </row>
    <row r="22" spans="7:24" x14ac:dyDescent="0.25">
      <c r="G22" s="6"/>
      <c r="H22" s="6" t="s">
        <v>21</v>
      </c>
      <c r="I22">
        <f>I21*I20</f>
        <v>5148000</v>
      </c>
    </row>
    <row r="24" spans="7:24" x14ac:dyDescent="0.25">
      <c r="O24" t="s">
        <v>26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N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4400000</v>
      </c>
      <c r="J26">
        <f>I26*1.2</f>
        <v>5280000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I27">
        <v>264000</v>
      </c>
      <c r="O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30000</v>
      </c>
      <c r="O28">
        <v>14.33</v>
      </c>
      <c r="P28" s="11">
        <v>9.8000000000000007</v>
      </c>
      <c r="Q28" s="11">
        <f>P28*O28</f>
        <v>140.434</v>
      </c>
      <c r="R28" s="12"/>
      <c r="T28" s="12"/>
      <c r="U28" s="12"/>
      <c r="V28" s="11"/>
      <c r="W28" s="11"/>
      <c r="X28" s="11"/>
    </row>
    <row r="29" spans="7:24" x14ac:dyDescent="0.25">
      <c r="I29">
        <f>SUM(I26:I28)</f>
        <v>4694000</v>
      </c>
      <c r="O29">
        <v>2</v>
      </c>
      <c r="P29" s="11">
        <v>3</v>
      </c>
      <c r="Q29" s="11">
        <f t="shared" ref="Q29:Q40" si="21">P29*O29</f>
        <v>6</v>
      </c>
      <c r="R29" s="11"/>
      <c r="T29" s="11"/>
      <c r="U29" s="11"/>
      <c r="V29" s="11"/>
      <c r="W29" s="11"/>
      <c r="X29" s="11"/>
    </row>
    <row r="30" spans="7:24" x14ac:dyDescent="0.25">
      <c r="O30">
        <v>2.86</v>
      </c>
      <c r="P30" s="11">
        <v>2.86</v>
      </c>
      <c r="Q30" s="11">
        <f t="shared" si="21"/>
        <v>8.1795999999999989</v>
      </c>
      <c r="R30" s="11"/>
      <c r="T30" s="11"/>
      <c r="U30" s="11"/>
      <c r="V30" s="11"/>
      <c r="W30" s="11"/>
      <c r="X30" s="11"/>
    </row>
    <row r="31" spans="7:24" x14ac:dyDescent="0.25">
      <c r="O31">
        <v>1.8</v>
      </c>
      <c r="P31" s="11">
        <v>4</v>
      </c>
      <c r="Q31" s="11">
        <f t="shared" si="21"/>
        <v>7.2</v>
      </c>
      <c r="R31" s="11"/>
      <c r="T31" s="11"/>
      <c r="U31" s="11"/>
      <c r="V31" s="11"/>
      <c r="W31" s="11"/>
      <c r="X31" s="11"/>
    </row>
    <row r="32" spans="7:24" x14ac:dyDescent="0.25">
      <c r="O32">
        <v>9.36</v>
      </c>
      <c r="P32" s="11">
        <v>11.03</v>
      </c>
      <c r="Q32" s="11">
        <f t="shared" si="21"/>
        <v>103.24079999999999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7.62</v>
      </c>
      <c r="P33" s="11">
        <v>7.53</v>
      </c>
      <c r="Q33" s="11">
        <f t="shared" si="21"/>
        <v>57.378600000000006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4.24</v>
      </c>
      <c r="P34" s="11">
        <v>2.83</v>
      </c>
      <c r="Q34" s="11">
        <f t="shared" si="21"/>
        <v>11.9992</v>
      </c>
      <c r="R34" s="11"/>
    </row>
    <row r="35" spans="15:24" x14ac:dyDescent="0.25">
      <c r="O35">
        <v>4.66</v>
      </c>
      <c r="P35" s="11">
        <v>3.72</v>
      </c>
      <c r="Q35" s="11">
        <f t="shared" si="21"/>
        <v>17.3352</v>
      </c>
      <c r="R35" s="11"/>
      <c r="T35" s="6"/>
    </row>
    <row r="36" spans="15:24" x14ac:dyDescent="0.25">
      <c r="P36" s="11"/>
      <c r="Q36" s="11">
        <f>SUM(Q28:Q35)</f>
        <v>351.76739999999995</v>
      </c>
      <c r="R36" s="11"/>
      <c r="S36" s="6"/>
    </row>
    <row r="37" spans="15:24" x14ac:dyDescent="0.25">
      <c r="Q37" s="11">
        <f t="shared" si="21"/>
        <v>0</v>
      </c>
    </row>
    <row r="38" spans="15:24" x14ac:dyDescent="0.25">
      <c r="O38">
        <v>2</v>
      </c>
      <c r="P38" s="11">
        <v>4</v>
      </c>
      <c r="Q38" s="11">
        <f t="shared" si="21"/>
        <v>8</v>
      </c>
    </row>
    <row r="39" spans="15:24" x14ac:dyDescent="0.25">
      <c r="O39">
        <v>2</v>
      </c>
      <c r="P39" s="11">
        <v>10</v>
      </c>
      <c r="Q39" s="11">
        <f t="shared" si="21"/>
        <v>20</v>
      </c>
    </row>
    <row r="40" spans="15:24" x14ac:dyDescent="0.25">
      <c r="O40">
        <v>4.5</v>
      </c>
      <c r="P40" s="11">
        <v>11</v>
      </c>
      <c r="Q40" s="11">
        <f t="shared" si="21"/>
        <v>49.5</v>
      </c>
    </row>
    <row r="41" spans="15:24" x14ac:dyDescent="0.25">
      <c r="Q41" s="11">
        <f>SUM(Q37:Q40)</f>
        <v>77.5</v>
      </c>
    </row>
    <row r="43" spans="15:24" x14ac:dyDescent="0.25">
      <c r="P43">
        <f>I20/Q43</f>
        <v>1.0902295399091571</v>
      </c>
      <c r="Q43">
        <f>Q41+Q36</f>
        <v>429.26739999999995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2024-09-12T12:54:47Z</dcterms:modified>
</cp:coreProperties>
</file>