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CO\Dadar (W)\Vandana Sandeep Shirsat\"/>
    </mc:Choice>
  </mc:AlternateContent>
  <xr:revisionPtr revIDLastSave="0" documentId="13_ncr:1_{84E7C0D5-929C-4E27-8C69-2E60A4E83DFF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Q19" i="4" l="1"/>
  <c r="P22" i="4" l="1"/>
  <c r="Q22" i="4" s="1"/>
  <c r="B22" i="4" s="1"/>
  <c r="C22" i="4" s="1"/>
  <c r="D22" i="4" s="1"/>
  <c r="J22" i="4"/>
  <c r="I22" i="4"/>
  <c r="E22" i="4"/>
  <c r="H22" i="4" s="1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T12" i="4"/>
  <c r="T11" i="4"/>
  <c r="T10" i="4"/>
  <c r="H17" i="4" l="1"/>
  <c r="H18" i="4"/>
  <c r="H19" i="4"/>
  <c r="H15" i="4"/>
  <c r="H16" i="4"/>
  <c r="H20" i="4"/>
  <c r="F16" i="4"/>
  <c r="F17" i="4"/>
  <c r="F18" i="4"/>
  <c r="F19" i="4"/>
  <c r="F20" i="4"/>
  <c r="F21" i="4"/>
  <c r="F22" i="4"/>
  <c r="G16" i="4"/>
  <c r="G17" i="4"/>
  <c r="G18" i="4"/>
  <c r="G19" i="4"/>
  <c r="G20" i="4"/>
  <c r="G21" i="4"/>
  <c r="G22" i="4"/>
  <c r="F15" i="4"/>
  <c r="G15" i="4"/>
  <c r="O36" i="4"/>
  <c r="T9" i="4"/>
  <c r="U8" i="4"/>
  <c r="T8" i="4"/>
  <c r="H29" i="4"/>
  <c r="N37" i="4"/>
  <c r="N36" i="4"/>
  <c r="N35" i="4"/>
  <c r="I26" i="4"/>
  <c r="I27" i="4"/>
  <c r="P12" i="4" l="1"/>
  <c r="P11" i="4"/>
  <c r="P10" i="4"/>
  <c r="P9" i="4"/>
  <c r="P8" i="4"/>
  <c r="P7" i="4"/>
  <c r="P6" i="4"/>
  <c r="P5" i="4"/>
  <c r="P4" i="4"/>
  <c r="P3" i="4"/>
  <c r="P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3" i="4" l="1"/>
  <c r="Q23" i="4" s="1"/>
  <c r="J23" i="4"/>
  <c r="I23" i="4"/>
  <c r="E23" i="4"/>
  <c r="A23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3" i="4"/>
  <c r="C23" i="4" s="1"/>
  <c r="B7" i="4"/>
  <c r="C7" i="4" s="1"/>
  <c r="F14" i="4" l="1"/>
  <c r="F13" i="4"/>
  <c r="T13" i="4" s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3" i="4"/>
  <c r="H23" i="4" s="1"/>
  <c r="G23" i="4"/>
  <c r="F23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<sst xmlns="http://schemas.openxmlformats.org/spreadsheetml/2006/main" count="37" uniqueCount="31">
  <si>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</si>
  <si>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</si>
  <si>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</si>
  <si>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</si>
  <si>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</si>
  <si>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</si>
  <si>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</si>
  <si>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</si>
  <si>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</si>
  <si>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</si>
  <si>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</si>
  <si>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</si>
  <si>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</si>
  <si>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Shop No B21, Ground Floor, Eastern Business District, L B S Road, Magnet Hall, Bhandup West,</t>
  </si>
  <si>
    <t>agreemetn - 25.05.22</t>
  </si>
  <si>
    <t>av</t>
  </si>
  <si>
    <t>sd</t>
  </si>
  <si>
    <t>rd</t>
  </si>
  <si>
    <t>bv</t>
  </si>
  <si>
    <t>bua</t>
  </si>
  <si>
    <t>ca</t>
  </si>
  <si>
    <t xml:space="preserve">res. Car parking no. 69 as 2 level basement </t>
  </si>
  <si>
    <t>agreemetn - 2017</t>
  </si>
  <si>
    <t>rate on ca</t>
  </si>
  <si>
    <t>fmv</t>
  </si>
  <si>
    <t>oc - 2013</t>
  </si>
  <si>
    <t xml:space="preserve"> 28.03.22</t>
  </si>
  <si>
    <t>25.01.22</t>
  </si>
  <si>
    <t>16.02.21</t>
  </si>
  <si>
    <t>70000 to 80000 on ca</t>
  </si>
  <si>
    <t>28.12.23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</si>
</sst>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C1C14-EE4B-41CA-8608-F9AEDC90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722D2-3827-4540-98ED-0F8C7B4C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C737C6-39D7-48A0-B9EE-399D446C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315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891A2-0FF9-4E8B-9424-BD83DF7A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668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AB65C-A8B0-4A05-A4D4-FBDCE490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6594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148EC-A140-4D10-96DD-9194CBBA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6689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A6BB4-FB19-4813-A91B-5E9B240B5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3085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54AEB-1D8B-4570-966A-3E76B888C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6403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7053C-0E3F-4B8F-BC08-4AC59852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1276</xdr:colOff>
      <xdr:row>51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5510A-6931-4F5B-9375-2BD22241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45276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498D0-DF43-4367-A265-678A10208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01C90E-3EF2-433B-8560-FA97D788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CAAB5-BBE4-4CFA-8C9E-C7486D2EA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A1F96-8BB8-4E57-ACB3-CF52ABE5D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BAE677-9BC8-425E-8528-CCE25941E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9D6A2-A4AD-448D-A260-19FDED5A5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C4F619-56EE-498A-A9F1-3E3B86665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topLeftCell="E1" zoomScaleNormal="100" workbookViewId="0">
      <selection activeCell="H29" sqref="H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23" si="0">N2</f>
        <v>0</v>
      </c>
      <c r="B2" s="4">
        <f t="shared" ref="B2:B23" si="1">Q2</f>
        <v>3200</v>
      </c>
      <c r="C2" s="4">
        <f>B2*1.2</f>
        <v>3840</v>
      </c>
      <c r="D2" s="4">
        <f t="shared" ref="D2:D13" si="2">C2*1.2</f>
        <v>4608</v>
      </c>
      <c r="E2" s="5">
        <f t="shared" ref="E2:E13" si="3">R2</f>
        <v>90000000</v>
      </c>
      <c r="F2" s="10">
        <f t="shared" ref="F2:F13" si="4">ROUND((E2/B2),0)</f>
        <v>28125</v>
      </c>
      <c r="G2" s="10">
        <f t="shared" ref="G2:G13" si="5">ROUND((E2/C2),0)</f>
        <v>23438</v>
      </c>
      <c r="H2" s="10">
        <f t="shared" ref="H2:H13" si="6">ROUND((E2/D2),0)</f>
        <v>19531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3200</v>
      </c>
      <c r="R2" s="2">
        <v>90000000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350</v>
      </c>
      <c r="C3" s="4">
        <f t="shared" ref="C3:C23" si="9">B3*1.2</f>
        <v>420</v>
      </c>
      <c r="D3" s="4">
        <f t="shared" si="2"/>
        <v>504</v>
      </c>
      <c r="E3" s="16">
        <f t="shared" si="3"/>
        <v>10000000</v>
      </c>
      <c r="F3" s="10">
        <f t="shared" si="4"/>
        <v>28571</v>
      </c>
      <c r="G3" s="10">
        <f t="shared" si="5"/>
        <v>23810</v>
      </c>
      <c r="H3" s="10">
        <f t="shared" si="6"/>
        <v>19841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350</v>
      </c>
      <c r="R3" s="2">
        <v>10000000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16">
        <f t="shared" si="3"/>
        <v>19500000</v>
      </c>
      <c r="F4" s="10">
        <f t="shared" si="4"/>
        <v>39000</v>
      </c>
      <c r="G4" s="10">
        <f t="shared" si="5"/>
        <v>32500</v>
      </c>
      <c r="H4" s="10">
        <f t="shared" si="6"/>
        <v>27083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500</v>
      </c>
      <c r="R4" s="2">
        <v>19500000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368</v>
      </c>
      <c r="C5" s="4">
        <f t="shared" si="9"/>
        <v>441.59999999999997</v>
      </c>
      <c r="D5" s="4">
        <f t="shared" si="2"/>
        <v>529.91999999999996</v>
      </c>
      <c r="E5" s="16">
        <f t="shared" si="3"/>
        <v>8500000</v>
      </c>
      <c r="F5" s="10">
        <f t="shared" si="4"/>
        <v>23098</v>
      </c>
      <c r="G5" s="10">
        <f t="shared" si="5"/>
        <v>19248</v>
      </c>
      <c r="H5" s="10">
        <f t="shared" si="6"/>
        <v>16040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368</v>
      </c>
      <c r="R5" s="2">
        <v>8500000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368</v>
      </c>
      <c r="C6" s="4">
        <f t="shared" si="9"/>
        <v>441.59999999999997</v>
      </c>
      <c r="D6" s="4">
        <f t="shared" si="2"/>
        <v>529.91999999999996</v>
      </c>
      <c r="E6" s="16">
        <f t="shared" si="3"/>
        <v>10000000</v>
      </c>
      <c r="F6" s="10">
        <f t="shared" si="4"/>
        <v>27174</v>
      </c>
      <c r="G6" s="10">
        <f t="shared" si="5"/>
        <v>22645</v>
      </c>
      <c r="H6" s="10">
        <f t="shared" si="6"/>
        <v>18871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368</v>
      </c>
      <c r="R6" s="2">
        <v>10000000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305</v>
      </c>
      <c r="C7" s="4">
        <f t="shared" si="9"/>
        <v>366</v>
      </c>
      <c r="D7" s="4">
        <f t="shared" si="2"/>
        <v>439.2</v>
      </c>
      <c r="E7" s="16">
        <f t="shared" si="3"/>
        <v>10000000</v>
      </c>
      <c r="F7" s="10">
        <f t="shared" si="4"/>
        <v>32787</v>
      </c>
      <c r="G7" s="10">
        <f t="shared" si="5"/>
        <v>27322</v>
      </c>
      <c r="H7" s="10">
        <f t="shared" si="6"/>
        <v>22769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305</v>
      </c>
      <c r="R7" s="2">
        <v>10000000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696</v>
      </c>
      <c r="C8" s="4">
        <f t="shared" si="9"/>
        <v>835.19999999999993</v>
      </c>
      <c r="D8" s="4">
        <f t="shared" si="2"/>
        <v>1002.2399999999999</v>
      </c>
      <c r="E8" s="16">
        <f t="shared" si="3"/>
        <v>13500000</v>
      </c>
      <c r="F8" s="10">
        <f t="shared" si="4"/>
        <v>19397</v>
      </c>
      <c r="G8" s="10">
        <f t="shared" si="5"/>
        <v>16164</v>
      </c>
      <c r="H8" s="10">
        <f t="shared" si="6"/>
        <v>13470</v>
      </c>
      <c r="I8" s="10" t="e">
        <f>#REF!</f>
        <v>#REF!</v>
      </c>
      <c r="J8" s="4">
        <f t="shared" si="7"/>
        <v>15262118</v>
      </c>
      <c r="O8">
        <v>0</v>
      </c>
      <c r="P8">
        <f t="shared" si="8"/>
        <v>0</v>
      </c>
      <c r="Q8">
        <v>696</v>
      </c>
      <c r="R8" s="2">
        <v>13500000</v>
      </c>
      <c r="S8" s="8">
        <v>15262118</v>
      </c>
      <c r="T8" s="8">
        <f>S8/Q8</f>
        <v>21928.330459770114</v>
      </c>
      <c r="U8">
        <f>T8*1.3</f>
        <v>28506.829597701148</v>
      </c>
    </row>
    <row r="9" spans="1:21" x14ac:dyDescent="0.25">
      <c r="A9" s="4">
        <f t="shared" si="0"/>
        <v>0</v>
      </c>
      <c r="B9" s="4">
        <f t="shared" si="1"/>
        <v>303</v>
      </c>
      <c r="C9" s="4">
        <f t="shared" si="9"/>
        <v>363.59999999999997</v>
      </c>
      <c r="D9" s="4">
        <f t="shared" si="2"/>
        <v>436.31999999999994</v>
      </c>
      <c r="E9" s="16">
        <f t="shared" si="3"/>
        <v>7500000</v>
      </c>
      <c r="F9" s="10">
        <f t="shared" si="4"/>
        <v>24752</v>
      </c>
      <c r="G9" s="10">
        <f t="shared" si="5"/>
        <v>20627</v>
      </c>
      <c r="H9" s="10">
        <f t="shared" si="6"/>
        <v>17189</v>
      </c>
      <c r="I9" s="10" t="e">
        <f>#REF!</f>
        <v>#REF!</v>
      </c>
      <c r="J9" s="4" t="str">
        <f t="shared" si="7"/>
        <v xml:space="preserve"> 28.03.22</v>
      </c>
      <c r="O9">
        <v>0</v>
      </c>
      <c r="P9">
        <f t="shared" si="8"/>
        <v>0</v>
      </c>
      <c r="Q9">
        <v>303</v>
      </c>
      <c r="R9" s="2">
        <v>7500000</v>
      </c>
      <c r="S9" s="8" t="s">
        <v>26</v>
      </c>
      <c r="T9" s="8">
        <f>F9*1.3</f>
        <v>32177.600000000002</v>
      </c>
    </row>
    <row r="10" spans="1:21" x14ac:dyDescent="0.25">
      <c r="A10" s="4">
        <f t="shared" si="0"/>
        <v>0</v>
      </c>
      <c r="B10" s="4">
        <f t="shared" si="1"/>
        <v>1076</v>
      </c>
      <c r="C10" s="4">
        <f t="shared" si="9"/>
        <v>1291.2</v>
      </c>
      <c r="D10" s="4">
        <f t="shared" si="2"/>
        <v>1549.44</v>
      </c>
      <c r="E10" s="16">
        <f t="shared" si="3"/>
        <v>16000000</v>
      </c>
      <c r="F10" s="10">
        <f t="shared" si="4"/>
        <v>14870</v>
      </c>
      <c r="G10" s="10">
        <f t="shared" si="5"/>
        <v>12392</v>
      </c>
      <c r="H10" s="10">
        <f t="shared" si="6"/>
        <v>10326</v>
      </c>
      <c r="I10" s="10" t="e">
        <f>#REF!</f>
        <v>#REF!</v>
      </c>
      <c r="J10" s="4" t="str">
        <f t="shared" si="7"/>
        <v>25.01.22</v>
      </c>
      <c r="O10">
        <v>0</v>
      </c>
      <c r="P10">
        <f t="shared" si="8"/>
        <v>0</v>
      </c>
      <c r="Q10">
        <v>1076</v>
      </c>
      <c r="R10" s="2">
        <v>16000000</v>
      </c>
      <c r="S10" s="8" t="s">
        <v>27</v>
      </c>
      <c r="T10" s="8">
        <f t="shared" ref="T10:T13" si="10">F10*1.3</f>
        <v>19331</v>
      </c>
    </row>
    <row r="11" spans="1:21" x14ac:dyDescent="0.25">
      <c r="A11" s="4">
        <f t="shared" si="0"/>
        <v>0</v>
      </c>
      <c r="B11" s="4">
        <f t="shared" si="1"/>
        <v>488</v>
      </c>
      <c r="C11" s="4">
        <f t="shared" si="9"/>
        <v>585.6</v>
      </c>
      <c r="D11" s="4">
        <f t="shared" si="2"/>
        <v>702.72</v>
      </c>
      <c r="E11" s="16">
        <f t="shared" si="3"/>
        <v>9775000</v>
      </c>
      <c r="F11" s="10">
        <f t="shared" si="4"/>
        <v>20031</v>
      </c>
      <c r="G11" s="10">
        <f t="shared" si="5"/>
        <v>16692</v>
      </c>
      <c r="H11" s="10">
        <f t="shared" si="6"/>
        <v>13910</v>
      </c>
      <c r="I11" s="10" t="e">
        <f>#REF!</f>
        <v>#REF!</v>
      </c>
      <c r="J11" s="4" t="str">
        <f t="shared" si="7"/>
        <v>16.02.21</v>
      </c>
      <c r="O11">
        <v>0</v>
      </c>
      <c r="P11">
        <f t="shared" si="8"/>
        <v>0</v>
      </c>
      <c r="Q11">
        <v>488</v>
      </c>
      <c r="R11" s="2">
        <v>9775000</v>
      </c>
      <c r="S11" s="8" t="s">
        <v>28</v>
      </c>
      <c r="T11" s="8">
        <f>F11*1.4</f>
        <v>28043.399999999998</v>
      </c>
    </row>
    <row r="12" spans="1:21" x14ac:dyDescent="0.25">
      <c r="A12" s="4">
        <f t="shared" si="0"/>
        <v>0</v>
      </c>
      <c r="B12" s="4">
        <f t="shared" si="1"/>
        <v>364</v>
      </c>
      <c r="C12" s="4">
        <f t="shared" si="9"/>
        <v>436.8</v>
      </c>
      <c r="D12" s="4">
        <f t="shared" si="2"/>
        <v>524.16</v>
      </c>
      <c r="E12" s="16">
        <f t="shared" si="3"/>
        <v>8500000</v>
      </c>
      <c r="F12" s="10">
        <f t="shared" si="4"/>
        <v>23352</v>
      </c>
      <c r="G12" s="10">
        <f t="shared" si="5"/>
        <v>19460</v>
      </c>
      <c r="H12" s="10">
        <f t="shared" si="6"/>
        <v>16216</v>
      </c>
      <c r="I12" s="10" t="e">
        <f>#REF!</f>
        <v>#REF!</v>
      </c>
      <c r="J12" s="4" t="str">
        <f t="shared" si="7"/>
        <v>28.12.23</v>
      </c>
      <c r="O12">
        <v>0</v>
      </c>
      <c r="P12">
        <f t="shared" si="8"/>
        <v>0</v>
      </c>
      <c r="Q12">
        <v>364</v>
      </c>
      <c r="R12" s="2">
        <v>8500000</v>
      </c>
      <c r="S12" s="8" t="s">
        <v>30</v>
      </c>
      <c r="T12" s="8">
        <f>F12*1.2</f>
        <v>28022.399999999998</v>
      </c>
    </row>
    <row r="13" spans="1:21" x14ac:dyDescent="0.25">
      <c r="A13" s="4">
        <f t="shared" si="0"/>
        <v>0</v>
      </c>
      <c r="B13" s="4">
        <f t="shared" si="1"/>
        <v>208.33333333333334</v>
      </c>
      <c r="C13" s="4">
        <f t="shared" si="9"/>
        <v>250</v>
      </c>
      <c r="D13" s="4">
        <f t="shared" si="2"/>
        <v>300</v>
      </c>
      <c r="E13" s="16">
        <f t="shared" si="3"/>
        <v>13500000</v>
      </c>
      <c r="F13" s="15">
        <f t="shared" si="4"/>
        <v>64800</v>
      </c>
      <c r="G13" s="10">
        <f t="shared" si="5"/>
        <v>54000</v>
      </c>
      <c r="H13" s="10">
        <f t="shared" si="6"/>
        <v>45000</v>
      </c>
      <c r="I13" s="10" t="e">
        <f>#REF!</f>
        <v>#REF!</v>
      </c>
      <c r="J13" s="4">
        <f t="shared" si="7"/>
        <v>0</v>
      </c>
      <c r="O13">
        <v>0</v>
      </c>
      <c r="P13">
        <v>250</v>
      </c>
      <c r="Q13">
        <f t="shared" ref="Q13" si="11">P13/1.2</f>
        <v>208.33333333333334</v>
      </c>
      <c r="R13" s="2">
        <v>13500000</v>
      </c>
      <c r="S13" s="8"/>
      <c r="T13" s="8">
        <f t="shared" si="10"/>
        <v>84240</v>
      </c>
    </row>
    <row r="14" spans="1:21" x14ac:dyDescent="0.25">
      <c r="A14" s="4">
        <f t="shared" si="0"/>
        <v>0</v>
      </c>
      <c r="B14" s="4">
        <f t="shared" si="1"/>
        <v>220</v>
      </c>
      <c r="C14" s="4">
        <f t="shared" si="9"/>
        <v>264</v>
      </c>
      <c r="D14" s="4">
        <f t="shared" ref="D14:D23" si="12">C14*1.2</f>
        <v>316.8</v>
      </c>
      <c r="E14" s="16">
        <f t="shared" ref="E14:E23" si="13">R14</f>
        <v>12500000</v>
      </c>
      <c r="F14" s="15">
        <f t="shared" ref="F14:F23" si="14">ROUND((E14/B14),0)</f>
        <v>56818</v>
      </c>
      <c r="G14" s="10">
        <f t="shared" ref="G14:G23" si="15">ROUND((E14/C14),0)</f>
        <v>47348</v>
      </c>
      <c r="H14" s="10">
        <f t="shared" ref="H14:H23" si="16">ROUND((E14/D14),0)</f>
        <v>39457</v>
      </c>
      <c r="I14" s="10" t="e">
        <f>#REF!</f>
        <v>#REF!</v>
      </c>
      <c r="J14" s="4">
        <f t="shared" ref="J14:J23" si="17">S14</f>
        <v>0</v>
      </c>
      <c r="O14">
        <v>0</v>
      </c>
      <c r="P14">
        <f t="shared" ref="P14:P23" si="18">O14/1.2</f>
        <v>0</v>
      </c>
      <c r="Q14">
        <v>220</v>
      </c>
      <c r="R14" s="2">
        <v>12500000</v>
      </c>
      <c r="S14" s="8"/>
      <c r="T14" s="8"/>
    </row>
    <row r="15" spans="1:21" x14ac:dyDescent="0.25">
      <c r="A15" s="4">
        <f t="shared" ref="A15:A22" si="19">N15</f>
        <v>0</v>
      </c>
      <c r="B15" s="4">
        <f t="shared" ref="B15:B22" si="20">Q15</f>
        <v>280</v>
      </c>
      <c r="C15" s="4">
        <f t="shared" ref="C15:C22" si="21">B15*1.2</f>
        <v>336</v>
      </c>
      <c r="D15" s="4">
        <f t="shared" ref="D15:D22" si="22">C15*1.2</f>
        <v>403.2</v>
      </c>
      <c r="E15" s="16">
        <f t="shared" ref="E15:E22" si="23">R15</f>
        <v>32500000</v>
      </c>
      <c r="F15" s="10">
        <f t="shared" ref="F15:F22" si="24">ROUND((E15/B15),0)</f>
        <v>116071</v>
      </c>
      <c r="G15" s="10">
        <f t="shared" ref="G15:G22" si="25">ROUND((E15/C15),0)</f>
        <v>96726</v>
      </c>
      <c r="H15" s="10">
        <f t="shared" ref="H15:H22" si="26">ROUND((E15/D15),0)</f>
        <v>80605</v>
      </c>
      <c r="I15" s="10" t="e">
        <f>#REF!</f>
        <v>#REF!</v>
      </c>
      <c r="J15" s="4">
        <f t="shared" ref="J15:J22" si="27">S15</f>
        <v>0</v>
      </c>
      <c r="O15">
        <v>0</v>
      </c>
      <c r="P15">
        <f t="shared" ref="P15:P22" si="28">O15/1.2</f>
        <v>0</v>
      </c>
      <c r="Q15">
        <v>280</v>
      </c>
      <c r="R15" s="2">
        <v>32500000</v>
      </c>
      <c r="S15" s="8"/>
      <c r="T15" s="8"/>
    </row>
    <row r="16" spans="1:21" x14ac:dyDescent="0.25">
      <c r="A16" s="4">
        <f t="shared" si="19"/>
        <v>0</v>
      </c>
      <c r="B16" s="4">
        <f t="shared" si="20"/>
        <v>392</v>
      </c>
      <c r="C16" s="4">
        <f t="shared" si="21"/>
        <v>470.4</v>
      </c>
      <c r="D16" s="4">
        <f t="shared" si="22"/>
        <v>564.4799999999999</v>
      </c>
      <c r="E16" s="16">
        <f t="shared" si="23"/>
        <v>25500000</v>
      </c>
      <c r="F16" s="10">
        <f t="shared" si="24"/>
        <v>65051</v>
      </c>
      <c r="G16" s="10">
        <f t="shared" si="25"/>
        <v>54209</v>
      </c>
      <c r="H16" s="10">
        <f t="shared" si="26"/>
        <v>45174</v>
      </c>
      <c r="I16" s="10" t="e">
        <f>#REF!</f>
        <v>#REF!</v>
      </c>
      <c r="J16" s="4">
        <f t="shared" si="27"/>
        <v>0</v>
      </c>
      <c r="O16">
        <v>0</v>
      </c>
      <c r="P16">
        <f t="shared" si="28"/>
        <v>0</v>
      </c>
      <c r="Q16">
        <v>392</v>
      </c>
      <c r="R16" s="2">
        <v>25500000</v>
      </c>
      <c r="S16" s="8"/>
      <c r="T16" s="8"/>
    </row>
    <row r="17" spans="1:20" x14ac:dyDescent="0.25">
      <c r="A17" s="4">
        <f t="shared" si="19"/>
        <v>0</v>
      </c>
      <c r="B17" s="4">
        <f t="shared" si="20"/>
        <v>22</v>
      </c>
      <c r="C17" s="4">
        <f t="shared" si="21"/>
        <v>26.4</v>
      </c>
      <c r="D17" s="4">
        <f t="shared" si="22"/>
        <v>31.679999999999996</v>
      </c>
      <c r="E17" s="16">
        <f t="shared" si="23"/>
        <v>1600000</v>
      </c>
      <c r="F17" s="10">
        <f t="shared" si="24"/>
        <v>72727</v>
      </c>
      <c r="G17" s="10">
        <f t="shared" si="25"/>
        <v>60606</v>
      </c>
      <c r="H17" s="10">
        <f t="shared" si="26"/>
        <v>50505</v>
      </c>
      <c r="I17" s="10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v>22</v>
      </c>
      <c r="R17" s="2">
        <v>1600000</v>
      </c>
      <c r="S17" s="8"/>
      <c r="T17" s="8"/>
    </row>
    <row r="18" spans="1:20" x14ac:dyDescent="0.25">
      <c r="A18" s="4">
        <f t="shared" si="19"/>
        <v>0</v>
      </c>
      <c r="B18" s="4">
        <f t="shared" si="20"/>
        <v>300</v>
      </c>
      <c r="C18" s="4">
        <f t="shared" si="21"/>
        <v>360</v>
      </c>
      <c r="D18" s="4">
        <f t="shared" si="22"/>
        <v>432</v>
      </c>
      <c r="E18" s="16">
        <f t="shared" si="23"/>
        <v>30000000</v>
      </c>
      <c r="F18" s="10">
        <f t="shared" si="24"/>
        <v>100000</v>
      </c>
      <c r="G18" s="10">
        <f t="shared" si="25"/>
        <v>83333</v>
      </c>
      <c r="H18" s="10">
        <f t="shared" si="26"/>
        <v>69444</v>
      </c>
      <c r="I18" s="10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v>300</v>
      </c>
      <c r="R18" s="2">
        <v>30000000</v>
      </c>
      <c r="S18" s="8"/>
      <c r="T18" s="8"/>
    </row>
    <row r="19" spans="1:20" x14ac:dyDescent="0.25">
      <c r="A19" s="4">
        <f t="shared" si="19"/>
        <v>0</v>
      </c>
      <c r="B19" s="4">
        <f t="shared" si="20"/>
        <v>400</v>
      </c>
      <c r="C19" s="4">
        <f t="shared" si="21"/>
        <v>480</v>
      </c>
      <c r="D19" s="4">
        <f t="shared" si="22"/>
        <v>576</v>
      </c>
      <c r="E19" s="16">
        <f t="shared" si="23"/>
        <v>16000000</v>
      </c>
      <c r="F19" s="15">
        <f t="shared" si="24"/>
        <v>40000</v>
      </c>
      <c r="G19" s="10">
        <f t="shared" si="25"/>
        <v>33333</v>
      </c>
      <c r="H19" s="10">
        <f t="shared" si="26"/>
        <v>27778</v>
      </c>
      <c r="I19" s="10" t="e">
        <f>#REF!</f>
        <v>#REF!</v>
      </c>
      <c r="J19" s="4">
        <f t="shared" si="27"/>
        <v>0</v>
      </c>
      <c r="O19">
        <v>0</v>
      </c>
      <c r="P19">
        <v>480</v>
      </c>
      <c r="Q19">
        <f t="shared" ref="Q19:Q22" si="29">P19/1.2</f>
        <v>400</v>
      </c>
      <c r="R19" s="2">
        <v>16000000</v>
      </c>
      <c r="S19" s="8"/>
      <c r="T19" s="8"/>
    </row>
    <row r="20" spans="1:20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16">
        <f t="shared" si="23"/>
        <v>0</v>
      </c>
      <c r="F20" s="10" t="e">
        <f t="shared" si="24"/>
        <v>#DIV/0!</v>
      </c>
      <c r="G20" s="10" t="e">
        <f t="shared" si="25"/>
        <v>#DIV/0!</v>
      </c>
      <c r="H20" s="10" t="e">
        <f t="shared" si="26"/>
        <v>#DIV/0!</v>
      </c>
      <c r="I20" s="10" t="e">
        <f>#REF!</f>
        <v>#REF!</v>
      </c>
      <c r="J20" s="4">
        <f t="shared" si="27"/>
        <v>0</v>
      </c>
      <c r="O20">
        <v>0</v>
      </c>
      <c r="P20">
        <f t="shared" si="28"/>
        <v>0</v>
      </c>
      <c r="Q20">
        <f t="shared" si="29"/>
        <v>0</v>
      </c>
      <c r="R20" s="2">
        <v>0</v>
      </c>
      <c r="S20" s="8"/>
      <c r="T20" s="8"/>
    </row>
    <row r="21" spans="1:20" x14ac:dyDescent="0.25">
      <c r="A21" s="4">
        <f t="shared" si="19"/>
        <v>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16">
        <f t="shared" si="23"/>
        <v>0</v>
      </c>
      <c r="F21" s="10" t="e">
        <f t="shared" si="24"/>
        <v>#DIV/0!</v>
      </c>
      <c r="G21" s="10" t="e">
        <f t="shared" si="25"/>
        <v>#DIV/0!</v>
      </c>
      <c r="H21" s="10" t="e">
        <f t="shared" si="26"/>
        <v>#DIV/0!</v>
      </c>
      <c r="I21" s="10" t="e">
        <f>#REF!</f>
        <v>#REF!</v>
      </c>
      <c r="J21" s="4">
        <f t="shared" si="27"/>
        <v>0</v>
      </c>
      <c r="O21">
        <v>0</v>
      </c>
      <c r="P21">
        <f t="shared" si="28"/>
        <v>0</v>
      </c>
      <c r="Q21">
        <f t="shared" si="29"/>
        <v>0</v>
      </c>
      <c r="R21" s="2">
        <v>0</v>
      </c>
      <c r="S21" s="8"/>
      <c r="T21" s="8"/>
    </row>
    <row r="22" spans="1:20" x14ac:dyDescent="0.25">
      <c r="A22" s="4">
        <f t="shared" si="19"/>
        <v>0</v>
      </c>
      <c r="B22" s="4">
        <f t="shared" si="20"/>
        <v>0</v>
      </c>
      <c r="C22" s="4">
        <f t="shared" si="21"/>
        <v>0</v>
      </c>
      <c r="D22" s="4">
        <f t="shared" si="22"/>
        <v>0</v>
      </c>
      <c r="E22" s="16">
        <f t="shared" si="23"/>
        <v>0</v>
      </c>
      <c r="F22" s="10" t="e">
        <f t="shared" si="24"/>
        <v>#DIV/0!</v>
      </c>
      <c r="G22" s="10" t="e">
        <f t="shared" si="25"/>
        <v>#DIV/0!</v>
      </c>
      <c r="H22" s="10" t="e">
        <f t="shared" si="26"/>
        <v>#DIV/0!</v>
      </c>
      <c r="I22" s="10" t="e">
        <f>#REF!</f>
        <v>#REF!</v>
      </c>
      <c r="J22" s="4">
        <f t="shared" si="27"/>
        <v>0</v>
      </c>
      <c r="O22">
        <v>0</v>
      </c>
      <c r="P22">
        <f t="shared" si="28"/>
        <v>0</v>
      </c>
      <c r="Q22">
        <f t="shared" si="29"/>
        <v>0</v>
      </c>
      <c r="R22" s="2">
        <v>0</v>
      </c>
      <c r="S22" s="8"/>
      <c r="T22" s="8"/>
    </row>
    <row r="23" spans="1:20" x14ac:dyDescent="0.25">
      <c r="A23" s="4">
        <f t="shared" si="0"/>
        <v>0</v>
      </c>
      <c r="B23" s="4">
        <f t="shared" si="1"/>
        <v>0</v>
      </c>
      <c r="C23" s="4">
        <f t="shared" si="9"/>
        <v>0</v>
      </c>
      <c r="D23" s="4">
        <f t="shared" si="12"/>
        <v>0</v>
      </c>
      <c r="E23" s="16">
        <f t="shared" si="13"/>
        <v>0</v>
      </c>
      <c r="F23" s="10" t="e">
        <f t="shared" si="14"/>
        <v>#DIV/0!</v>
      </c>
      <c r="G23" s="10" t="e">
        <f t="shared" si="15"/>
        <v>#DIV/0!</v>
      </c>
      <c r="H23" s="10" t="e">
        <f t="shared" si="16"/>
        <v>#DIV/0!</v>
      </c>
      <c r="I23" s="10" t="e">
        <f>#REF!</f>
        <v>#REF!</v>
      </c>
      <c r="J23" s="4">
        <f t="shared" si="17"/>
        <v>0</v>
      </c>
      <c r="O23">
        <v>0</v>
      </c>
      <c r="P23">
        <f t="shared" si="18"/>
        <v>0</v>
      </c>
      <c r="Q23">
        <f t="shared" ref="Q23" si="30">P23/1.2</f>
        <v>0</v>
      </c>
      <c r="R23" s="2">
        <v>0</v>
      </c>
      <c r="S23" s="8"/>
      <c r="T23" s="8"/>
    </row>
    <row r="25" spans="1:20" x14ac:dyDescent="0.25">
      <c r="G25" t="s">
        <v>13</v>
      </c>
    </row>
    <row r="26" spans="1:20" x14ac:dyDescent="0.25">
      <c r="G26" t="s">
        <v>20</v>
      </c>
      <c r="H26">
        <v>358</v>
      </c>
      <c r="I26">
        <f>I27/H26</f>
        <v>1.2005768715083798</v>
      </c>
      <c r="J26" t="s">
        <v>21</v>
      </c>
      <c r="T26" s="11"/>
    </row>
    <row r="27" spans="1:20" x14ac:dyDescent="0.25">
      <c r="G27" t="s">
        <v>19</v>
      </c>
      <c r="H27">
        <v>430</v>
      </c>
      <c r="I27">
        <f>39.93*10.764</f>
        <v>429.80651999999998</v>
      </c>
    </row>
    <row r="28" spans="1:20" x14ac:dyDescent="0.25">
      <c r="G28" t="s">
        <v>23</v>
      </c>
      <c r="H28">
        <v>55500</v>
      </c>
    </row>
    <row r="29" spans="1:20" x14ac:dyDescent="0.25">
      <c r="G29" t="s">
        <v>24</v>
      </c>
      <c r="H29">
        <f>H28*H26</f>
        <v>19869000</v>
      </c>
    </row>
    <row r="30" spans="1:20" x14ac:dyDescent="0.25">
      <c r="P30" t="s">
        <v>29</v>
      </c>
    </row>
    <row r="31" spans="1:20" x14ac:dyDescent="0.25">
      <c r="G31" s="6" t="s">
        <v>14</v>
      </c>
      <c r="H31" s="6"/>
      <c r="I31" t="s">
        <v>25</v>
      </c>
      <c r="J31" t="s">
        <v>22</v>
      </c>
    </row>
    <row r="32" spans="1:20" x14ac:dyDescent="0.25">
      <c r="G32" t="s">
        <v>15</v>
      </c>
      <c r="H32">
        <v>8250000</v>
      </c>
      <c r="J32" t="s">
        <v>15</v>
      </c>
      <c r="N32">
        <v>10819520</v>
      </c>
    </row>
    <row r="33" spans="7:24" x14ac:dyDescent="0.25">
      <c r="G33" t="s">
        <v>16</v>
      </c>
      <c r="H33">
        <v>495000</v>
      </c>
      <c r="J33" t="s">
        <v>16</v>
      </c>
      <c r="N33">
        <v>541000</v>
      </c>
      <c r="P33" s="11"/>
      <c r="Q33" s="11"/>
      <c r="R33" s="13"/>
      <c r="T33" s="11"/>
      <c r="U33" s="11"/>
      <c r="V33" s="11"/>
      <c r="W33" s="11"/>
      <c r="X33" s="11"/>
    </row>
    <row r="34" spans="7:24" x14ac:dyDescent="0.25">
      <c r="G34" t="s">
        <v>17</v>
      </c>
      <c r="H34">
        <v>30000</v>
      </c>
      <c r="J34" t="s">
        <v>17</v>
      </c>
      <c r="N34">
        <v>30000</v>
      </c>
      <c r="P34" s="11"/>
      <c r="Q34" s="14"/>
      <c r="R34" s="14"/>
      <c r="T34" s="14"/>
      <c r="U34" s="14"/>
      <c r="V34" s="11"/>
      <c r="W34" s="11"/>
      <c r="X34" s="11"/>
    </row>
    <row r="35" spans="7:24" x14ac:dyDescent="0.25">
      <c r="G35" t="s">
        <v>18</v>
      </c>
      <c r="H35">
        <v>8226815</v>
      </c>
      <c r="N35">
        <f>SUM(N32:N34)</f>
        <v>11390520</v>
      </c>
      <c r="P35" s="11"/>
      <c r="Q35" s="11"/>
      <c r="R35" s="11"/>
      <c r="T35" s="11"/>
      <c r="U35" s="11"/>
      <c r="V35" s="11"/>
      <c r="W35" s="11"/>
      <c r="X35" s="11"/>
    </row>
    <row r="36" spans="7:24" x14ac:dyDescent="0.25">
      <c r="N36">
        <f>N35/358</f>
        <v>31817.09497206704</v>
      </c>
      <c r="O36">
        <f>N36*1.2</f>
        <v>38180.513966480445</v>
      </c>
      <c r="P36" s="11"/>
      <c r="Q36" s="11"/>
      <c r="R36" s="11"/>
      <c r="T36" s="11"/>
      <c r="U36" s="11"/>
      <c r="V36" s="11"/>
      <c r="W36" s="11"/>
      <c r="X36" s="11"/>
    </row>
    <row r="37" spans="7:24" x14ac:dyDescent="0.25">
      <c r="N37">
        <f>N36*1.3</f>
        <v>41362.223463687151</v>
      </c>
      <c r="P37" s="11"/>
      <c r="Q37" s="11"/>
      <c r="R37" s="12"/>
      <c r="T37" s="12"/>
      <c r="U37" s="12"/>
      <c r="V37" s="11"/>
      <c r="W37" s="11"/>
      <c r="X37" s="11"/>
    </row>
    <row r="38" spans="7:24" x14ac:dyDescent="0.25"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1"/>
      <c r="T39" s="11"/>
      <c r="U39" s="11"/>
      <c r="V39" s="11"/>
      <c r="W39" s="11"/>
      <c r="X39" s="11"/>
    </row>
    <row r="40" spans="7:24" x14ac:dyDescent="0.25">
      <c r="P40" s="11"/>
      <c r="Q40" s="11"/>
      <c r="R40" s="11"/>
      <c r="T40" s="11"/>
      <c r="U40" s="11"/>
      <c r="V40" s="11"/>
      <c r="W40" s="11"/>
      <c r="X40" s="11"/>
    </row>
    <row r="41" spans="7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7:24" x14ac:dyDescent="0.25">
      <c r="P42" s="11"/>
      <c r="Q42" s="11"/>
      <c r="R42" s="11"/>
      <c r="S42" s="6"/>
      <c r="T42" s="11"/>
      <c r="U42" s="11"/>
      <c r="V42" s="11"/>
      <c r="W42" s="11"/>
      <c r="X42" s="11"/>
    </row>
    <row r="43" spans="7:24" x14ac:dyDescent="0.25">
      <c r="Q43" s="11"/>
      <c r="R43" s="11"/>
    </row>
    <row r="44" spans="7:24" x14ac:dyDescent="0.25">
      <c r="Q44" s="11"/>
      <c r="R44" s="11"/>
      <c r="T44" s="6"/>
    </row>
    <row r="45" spans="7:24" x14ac:dyDescent="0.25">
      <c r="P45" s="11"/>
      <c r="Q45" s="11"/>
      <c r="R45" s="11"/>
      <c r="S4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0DE9B-CC4C-475C-9974-39A4A78372D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305CC-7533-4071-BCD4-999C676218B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AC20-F26D-4CBE-BA16-C76BB5971C7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32919-74DA-4DDA-84B1-F555652434E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1C133-005A-4D0F-A43E-84402DB65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2024-09-06T09:19:22Z</dcterms:modified>
</cp:coreProperties>
</file>