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Vikram Gulab Pawar  - SBI\"/>
    </mc:Choice>
  </mc:AlternateContent>
  <xr:revisionPtr revIDLastSave="0" documentId="13_ncr:1_{0A79FAD4-A884-4070-84A9-2178C04CA43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60" i="4" l="1"/>
  <c r="G52" i="4"/>
  <c r="F53" i="4"/>
  <c r="G53" i="4" s="1"/>
  <c r="F52" i="4"/>
  <c r="F50" i="4"/>
  <c r="F51" i="4"/>
  <c r="F40" i="4"/>
  <c r="F41" i="4"/>
  <c r="F49" i="4"/>
  <c r="F43" i="4"/>
  <c r="F44" i="4"/>
  <c r="F45" i="4"/>
  <c r="F46" i="4"/>
  <c r="F39" i="4"/>
  <c r="F47" i="4" s="1"/>
  <c r="G47" i="4" s="1"/>
  <c r="G55" i="4" l="1"/>
  <c r="S15" i="20" l="1"/>
  <c r="R15" i="20"/>
  <c r="U12" i="19"/>
  <c r="T12" i="19"/>
  <c r="Z17" i="18"/>
  <c r="Y17" i="18"/>
  <c r="T22" i="17"/>
  <c r="S22" i="17"/>
  <c r="V16" i="16"/>
  <c r="U16" i="16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Y46" i="4" s="1"/>
  <c r="S41" i="4" l="1"/>
  <c r="W51" i="4" l="1"/>
  <c r="W47" i="4"/>
</calcChain>
</file>

<file path=xl/sharedStrings.xml><?xml version="1.0" encoding="utf-8"?>
<sst xmlns="http://schemas.openxmlformats.org/spreadsheetml/2006/main" count="53" uniqueCount="46">
  <si>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</si>
  <si>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</si>
  <si>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</si>
  <si>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</si>
  <si>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</si>
  <si>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</si>
  <si>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</si>
  <si>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</si>
  <si>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</si>
  <si>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</si>
  <si>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</si>
  <si>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</si>
  <si>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</si>
  <si>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</si>
  <si>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</si>
  <si>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</si>
  <si>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</si>
  <si>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</si>
  <si>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</si>
  <si>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</si>
  <si>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</si>
  <si>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</si>
  <si>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</si>
  <si>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</si>
  <si>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</si>
  <si>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</si>
  <si>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</si>
  <si>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</si>
  <si>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</si>
  <si>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</si>
  <si>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</si>
  <si>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</si>
  <si>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</si>
  <si>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</si>
  <si>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</si>
  <si>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</si>
  <si>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</si>
  <si>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</si>
  <si>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</si>
  <si>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Panvel ) - Vikram Gulab Pawar And Mr Devidas Gulab Pawar</t>
  </si>
  <si>
    <t>As per OC</t>
  </si>
  <si>
    <t>Agree CA</t>
  </si>
  <si>
    <t xml:space="preserve">Approved plan </t>
  </si>
  <si>
    <t>Measured CA</t>
  </si>
  <si>
    <t xml:space="preserve">FB </t>
  </si>
  <si>
    <t>Terr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</si>
</sst>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42</xdr:row>
      <xdr:rowOff>96316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FF1AA1-B63B-47BA-ABAF-B6296B1FF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6401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14</xdr:col>
      <xdr:colOff>286811</xdr:colOff>
      <xdr:row>48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DED68E-8294-4CD5-BD6D-397485F39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7602011" cy="8935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344139</xdr:colOff>
      <xdr:row>46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C91312-005F-466A-97B1-4BD033604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78539" cy="7640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353665</xdr:colOff>
      <xdr:row>36</xdr:row>
      <xdr:rowOff>29510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C1FB9C-7DA4-4413-9161-94CBEEC13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88065" cy="6697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42</xdr:row>
      <xdr:rowOff>39149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50CF06-FEC9-43A4-ADB1-E513BCBE7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75162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248876</xdr:colOff>
      <xdr:row>44</xdr:row>
      <xdr:rowOff>58142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EBD027-442E-4B9A-A235-12A4E1757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83276" cy="71066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248876</xdr:colOff>
      <xdr:row>36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E44095-7236-449E-848A-57143E123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83276" cy="69923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38</xdr:row>
      <xdr:rowOff>124826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685796-2A8B-4C34-BD98-CF70CBF13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71733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36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3284EE-96D5-425C-9864-0764918FE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666843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42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5031F1-1590-4B9C-BD9F-CD06919A0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925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16" zoomScaleNormal="100" workbookViewId="0">
      <selection activeCell="W37" sqref="W3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318</v>
      </c>
      <c r="C3" s="4">
        <f>B3*1.2</f>
        <v>381.59999999999997</v>
      </c>
      <c r="D3" s="4">
        <f t="shared" ref="D3:D14" si="2">C3*1.2</f>
        <v>457.91999999999996</v>
      </c>
      <c r="E3" s="5">
        <f t="shared" ref="E3:E14" si="3">R3</f>
        <v>4950000</v>
      </c>
      <c r="F3" s="9">
        <f t="shared" ref="F3:F14" si="4">ROUND((E3/B3),0)</f>
        <v>15566</v>
      </c>
      <c r="G3" s="9">
        <f t="shared" ref="G3:G14" si="5">ROUND((E3/C3),0)</f>
        <v>12972</v>
      </c>
      <c r="H3" s="9">
        <f t="shared" ref="H3:H14" si="6">ROUND((E3/D3),0)</f>
        <v>10810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318</v>
      </c>
      <c r="R3" s="2">
        <v>4950000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295</v>
      </c>
      <c r="C4" s="44">
        <f t="shared" ref="C4:C9" si="11">B4*1.2</f>
        <v>354</v>
      </c>
      <c r="D4" s="44">
        <f t="shared" ref="D4:D9" si="12">C4*1.2</f>
        <v>424.8</v>
      </c>
      <c r="E4" s="45">
        <f t="shared" ref="E4:E9" si="13">R4</f>
        <v>3500000</v>
      </c>
      <c r="F4" s="44">
        <f t="shared" ref="F4:F9" si="14">ROUND((E4/B4),0)</f>
        <v>11864</v>
      </c>
      <c r="G4" s="44">
        <f t="shared" ref="G4:G9" si="15">ROUND((E4/C4),0)</f>
        <v>9887</v>
      </c>
      <c r="H4" s="44">
        <f t="shared" ref="H4:H9" si="16">ROUND((E4/D4),0)</f>
        <v>8239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295</v>
      </c>
      <c r="R4" s="47">
        <v>3500000</v>
      </c>
    </row>
    <row r="5" spans="1:20" s="46" customFormat="1" x14ac:dyDescent="0.25">
      <c r="A5" s="44">
        <f t="shared" si="9"/>
        <v>0</v>
      </c>
      <c r="B5" s="44">
        <f t="shared" si="10"/>
        <v>319</v>
      </c>
      <c r="C5" s="44">
        <f t="shared" si="11"/>
        <v>382.8</v>
      </c>
      <c r="D5" s="44">
        <f t="shared" si="12"/>
        <v>459.36</v>
      </c>
      <c r="E5" s="45">
        <f t="shared" si="13"/>
        <v>4000000</v>
      </c>
      <c r="F5" s="44">
        <f t="shared" si="14"/>
        <v>12539</v>
      </c>
      <c r="G5" s="44">
        <f t="shared" si="15"/>
        <v>10449</v>
      </c>
      <c r="H5" s="44">
        <f t="shared" si="16"/>
        <v>8708</v>
      </c>
      <c r="I5" s="44" t="e">
        <f>#REF!</f>
        <v>#REF!</v>
      </c>
      <c r="J5" s="44">
        <f t="shared" si="17"/>
        <v>0</v>
      </c>
      <c r="O5" s="46">
        <v>0</v>
      </c>
      <c r="P5" s="46">
        <f t="shared" si="18"/>
        <v>0</v>
      </c>
      <c r="Q5" s="46">
        <v>319</v>
      </c>
      <c r="R5" s="47">
        <v>4000000</v>
      </c>
    </row>
    <row r="6" spans="1:20" x14ac:dyDescent="0.25">
      <c r="A6" s="4">
        <f t="shared" si="9"/>
        <v>0</v>
      </c>
      <c r="B6" s="4">
        <f t="shared" si="10"/>
        <v>323</v>
      </c>
      <c r="C6" s="4">
        <f t="shared" si="11"/>
        <v>387.59999999999997</v>
      </c>
      <c r="D6" s="4">
        <f t="shared" si="12"/>
        <v>465.11999999999995</v>
      </c>
      <c r="E6" s="5">
        <f t="shared" si="13"/>
        <v>3800000</v>
      </c>
      <c r="F6" s="9">
        <f t="shared" si="14"/>
        <v>11765</v>
      </c>
      <c r="G6" s="9">
        <f t="shared" si="15"/>
        <v>9804</v>
      </c>
      <c r="H6" s="9">
        <f t="shared" si="16"/>
        <v>8170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323</v>
      </c>
      <c r="R6" s="2">
        <v>3800000</v>
      </c>
    </row>
    <row r="7" spans="1:20" x14ac:dyDescent="0.25">
      <c r="A7" s="4">
        <f t="shared" si="9"/>
        <v>0</v>
      </c>
      <c r="B7" s="4">
        <f t="shared" si="10"/>
        <v>310</v>
      </c>
      <c r="C7" s="4">
        <f t="shared" si="11"/>
        <v>372</v>
      </c>
      <c r="D7" s="4">
        <f t="shared" si="12"/>
        <v>446.4</v>
      </c>
      <c r="E7" s="5">
        <f t="shared" si="13"/>
        <v>4200000</v>
      </c>
      <c r="F7" s="9">
        <f t="shared" si="14"/>
        <v>13548</v>
      </c>
      <c r="G7" s="9">
        <f t="shared" si="15"/>
        <v>11290</v>
      </c>
      <c r="H7" s="9">
        <f t="shared" si="16"/>
        <v>9409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310</v>
      </c>
      <c r="R7" s="2">
        <v>4200000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670</v>
      </c>
      <c r="C16" s="4">
        <f>B16*1.2</f>
        <v>804</v>
      </c>
      <c r="D16" s="4">
        <f t="shared" ref="D16:D28" si="34">C16*1.2</f>
        <v>964.8</v>
      </c>
      <c r="E16" s="5">
        <f t="shared" ref="E16:E28" si="35">R16</f>
        <v>7000000</v>
      </c>
      <c r="F16" s="9">
        <f t="shared" ref="F16:F28" si="36">ROUND((E16/B16),0)</f>
        <v>10448</v>
      </c>
      <c r="G16" s="9">
        <f t="shared" ref="G16:G28" si="37">ROUND((E16/C16),0)</f>
        <v>8706</v>
      </c>
      <c r="H16" s="9">
        <f t="shared" ref="H16:H28" si="38">ROUND((E16/D16),0)</f>
        <v>7255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670</v>
      </c>
      <c r="R16" s="2">
        <v>7000000</v>
      </c>
    </row>
    <row r="17" spans="1:24" x14ac:dyDescent="0.25">
      <c r="A17" s="4">
        <f t="shared" si="32"/>
        <v>0</v>
      </c>
      <c r="B17" s="4">
        <f t="shared" si="33"/>
        <v>400</v>
      </c>
      <c r="C17" s="4">
        <f t="shared" ref="C17:C28" si="41">B17*1.2</f>
        <v>480</v>
      </c>
      <c r="D17" s="4">
        <f t="shared" si="34"/>
        <v>576</v>
      </c>
      <c r="E17" s="5">
        <f t="shared" si="35"/>
        <v>5100000</v>
      </c>
      <c r="F17" s="9">
        <f t="shared" si="36"/>
        <v>12750</v>
      </c>
      <c r="G17" s="9">
        <f t="shared" si="37"/>
        <v>10625</v>
      </c>
      <c r="H17" s="9">
        <f t="shared" si="38"/>
        <v>8854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400</v>
      </c>
      <c r="R17" s="2">
        <v>5100000</v>
      </c>
    </row>
    <row r="18" spans="1:24" x14ac:dyDescent="0.25">
      <c r="A18" s="4">
        <f t="shared" si="32"/>
        <v>0</v>
      </c>
      <c r="B18" s="4">
        <f t="shared" si="33"/>
        <v>525</v>
      </c>
      <c r="C18" s="4">
        <f t="shared" si="41"/>
        <v>630</v>
      </c>
      <c r="D18" s="4">
        <f t="shared" si="34"/>
        <v>756</v>
      </c>
      <c r="E18" s="5">
        <f t="shared" si="35"/>
        <v>5700000</v>
      </c>
      <c r="F18" s="9">
        <f t="shared" si="36"/>
        <v>10857</v>
      </c>
      <c r="G18" s="9">
        <f t="shared" si="37"/>
        <v>9048</v>
      </c>
      <c r="H18" s="9">
        <f t="shared" si="38"/>
        <v>7540</v>
      </c>
      <c r="I18" s="4" t="e">
        <f>#REF!</f>
        <v>#REF!</v>
      </c>
      <c r="J18" s="4">
        <f t="shared" si="39"/>
        <v>0</v>
      </c>
      <c r="O18">
        <v>0</v>
      </c>
      <c r="P18">
        <v>630</v>
      </c>
      <c r="Q18">
        <f t="shared" si="40"/>
        <v>525</v>
      </c>
      <c r="R18" s="2">
        <v>5700000</v>
      </c>
    </row>
    <row r="19" spans="1:24" x14ac:dyDescent="0.25">
      <c r="A19" s="4">
        <f t="shared" si="32"/>
        <v>0</v>
      </c>
      <c r="B19" s="4">
        <f t="shared" si="33"/>
        <v>508.33333333333337</v>
      </c>
      <c r="C19" s="4">
        <f t="shared" si="41"/>
        <v>610</v>
      </c>
      <c r="D19" s="4">
        <f t="shared" si="34"/>
        <v>732</v>
      </c>
      <c r="E19" s="5">
        <f t="shared" si="35"/>
        <v>0</v>
      </c>
      <c r="F19" s="9">
        <f t="shared" si="36"/>
        <v>0</v>
      </c>
      <c r="G19" s="9">
        <f t="shared" si="37"/>
        <v>0</v>
      </c>
      <c r="H19" s="9">
        <f t="shared" si="38"/>
        <v>0</v>
      </c>
      <c r="I19" s="4" t="e">
        <f>#REF!</f>
        <v>#REF!</v>
      </c>
      <c r="J19" s="4">
        <f t="shared" si="39"/>
        <v>0</v>
      </c>
      <c r="O19">
        <v>0</v>
      </c>
      <c r="P19">
        <v>610</v>
      </c>
      <c r="Q19">
        <f t="shared" si="40"/>
        <v>508.33333333333337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680</v>
      </c>
      <c r="C20" s="4">
        <f t="shared" si="41"/>
        <v>816</v>
      </c>
      <c r="D20" s="4">
        <f t="shared" si="34"/>
        <v>979.19999999999993</v>
      </c>
      <c r="E20" s="5">
        <f t="shared" si="35"/>
        <v>8200000</v>
      </c>
      <c r="F20" s="9">
        <f t="shared" si="36"/>
        <v>12059</v>
      </c>
      <c r="G20" s="9">
        <f t="shared" si="37"/>
        <v>10049</v>
      </c>
      <c r="H20" s="9">
        <f t="shared" si="38"/>
        <v>8374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680</v>
      </c>
      <c r="R20" s="2">
        <v>8200000</v>
      </c>
    </row>
    <row r="21" spans="1:24" s="46" customFormat="1" x14ac:dyDescent="0.25">
      <c r="A21" s="44">
        <f t="shared" si="32"/>
        <v>0</v>
      </c>
      <c r="B21" s="44">
        <f t="shared" si="33"/>
        <v>780</v>
      </c>
      <c r="C21" s="44">
        <f t="shared" si="41"/>
        <v>936</v>
      </c>
      <c r="D21" s="44">
        <f t="shared" si="34"/>
        <v>1123.2</v>
      </c>
      <c r="E21" s="45">
        <f t="shared" si="35"/>
        <v>11000000</v>
      </c>
      <c r="F21" s="44">
        <f t="shared" si="36"/>
        <v>14103</v>
      </c>
      <c r="G21" s="44">
        <f t="shared" si="37"/>
        <v>11752</v>
      </c>
      <c r="H21" s="44">
        <f t="shared" si="38"/>
        <v>9793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780</v>
      </c>
      <c r="R21" s="47">
        <v>11000000</v>
      </c>
    </row>
    <row r="22" spans="1:24" s="46" customFormat="1" x14ac:dyDescent="0.25">
      <c r="A22" s="44">
        <f t="shared" ref="A22:A24" si="42">N22</f>
        <v>0</v>
      </c>
      <c r="B22" s="44">
        <f t="shared" ref="B22:B24" si="43">Q22</f>
        <v>435</v>
      </c>
      <c r="C22" s="44">
        <f t="shared" ref="C22:C24" si="44">B22*1.2</f>
        <v>522</v>
      </c>
      <c r="D22" s="44">
        <f t="shared" ref="D22:D24" si="45">C22*1.2</f>
        <v>626.4</v>
      </c>
      <c r="E22" s="45">
        <f t="shared" ref="E22:E24" si="46">R22</f>
        <v>6000000</v>
      </c>
      <c r="F22" s="44">
        <f t="shared" ref="F22:F24" si="47">ROUND((E22/B22),0)</f>
        <v>13793</v>
      </c>
      <c r="G22" s="44">
        <f t="shared" ref="G22:G24" si="48">ROUND((E22/C22),0)</f>
        <v>11494</v>
      </c>
      <c r="H22" s="44">
        <f t="shared" ref="H22:H24" si="49">ROUND((E22/D22),0)</f>
        <v>9579</v>
      </c>
      <c r="I22" s="44" t="e">
        <f>#REF!</f>
        <v>#REF!</v>
      </c>
      <c r="J22" s="44">
        <f t="shared" ref="J22:J24" si="50">S22</f>
        <v>0</v>
      </c>
      <c r="O22" s="46">
        <v>0</v>
      </c>
      <c r="P22" s="46">
        <f t="shared" ref="P22:P24" si="51">O22/1.2</f>
        <v>0</v>
      </c>
      <c r="Q22" s="46">
        <v>435</v>
      </c>
      <c r="R22" s="47">
        <v>6000000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2:Q24" si="52">P23/1.2</f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13000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10500</v>
      </c>
      <c r="X31" s="22"/>
    </row>
    <row r="32" spans="1:24" ht="15.75" x14ac:dyDescent="0.25">
      <c r="E32" t="s">
        <v>41</v>
      </c>
      <c r="F32" s="7">
        <v>25.698</v>
      </c>
      <c r="G32" s="6">
        <f>F32*10.764</f>
        <v>276.61327199999999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9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51</v>
      </c>
      <c r="X34" s="31">
        <v>2015</v>
      </c>
      <c r="Y34" t="s">
        <v>40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13.5</v>
      </c>
      <c r="X36" s="24"/>
    </row>
    <row r="37" spans="4:25" ht="15.75" x14ac:dyDescent="0.25">
      <c r="E37" t="s">
        <v>42</v>
      </c>
      <c r="U37" s="17"/>
      <c r="V37" s="26"/>
      <c r="W37" s="27">
        <f>W36%</f>
        <v>0.13500000000000001</v>
      </c>
      <c r="X37" s="27"/>
    </row>
    <row r="38" spans="4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337.5</v>
      </c>
      <c r="X38" s="22"/>
    </row>
    <row r="39" spans="4:25" ht="15.75" x14ac:dyDescent="0.25">
      <c r="D39">
        <v>2.6</v>
      </c>
      <c r="E39">
        <v>2.65</v>
      </c>
      <c r="F39" s="7">
        <f>D39*E39</f>
        <v>6.89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2162.5</v>
      </c>
      <c r="X39" s="22"/>
    </row>
    <row r="40" spans="4:25" ht="15.75" x14ac:dyDescent="0.25">
      <c r="D40">
        <v>2.7</v>
      </c>
      <c r="E40">
        <v>1.5</v>
      </c>
      <c r="F40" s="7">
        <f t="shared" ref="F40:F46" si="53">D40*E40</f>
        <v>4.0500000000000007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10500</v>
      </c>
      <c r="X40" s="22"/>
    </row>
    <row r="41" spans="4:25" ht="15.75" x14ac:dyDescent="0.25">
      <c r="D41">
        <v>1.2</v>
      </c>
      <c r="E41">
        <v>1.8</v>
      </c>
      <c r="F41" s="7">
        <f t="shared" si="53"/>
        <v>2.16</v>
      </c>
      <c r="R41" s="6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D42">
        <v>0.9</v>
      </c>
      <c r="E42">
        <v>1.2</v>
      </c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12662.5</v>
      </c>
      <c r="X42" s="22"/>
    </row>
    <row r="43" spans="4:25" ht="15.75" x14ac:dyDescent="0.25">
      <c r="D43">
        <v>2</v>
      </c>
      <c r="E43">
        <v>1.85</v>
      </c>
      <c r="F43" s="7">
        <f t="shared" si="53"/>
        <v>3.7</v>
      </c>
      <c r="S43" s="10"/>
      <c r="T43" s="10"/>
      <c r="U43" s="23"/>
      <c r="V43" s="23"/>
      <c r="W43" s="24"/>
      <c r="X43" s="24"/>
    </row>
    <row r="44" spans="4:25" ht="15.75" x14ac:dyDescent="0.25">
      <c r="D44">
        <v>2.7</v>
      </c>
      <c r="E44">
        <v>2</v>
      </c>
      <c r="F44" s="7">
        <f t="shared" si="53"/>
        <v>5.4</v>
      </c>
      <c r="S44" s="10"/>
      <c r="T44" s="10"/>
      <c r="U44" s="28" t="s">
        <v>37</v>
      </c>
      <c r="V44" s="30"/>
      <c r="W44" s="25">
        <v>447</v>
      </c>
      <c r="X44" s="24"/>
    </row>
    <row r="45" spans="4:25" ht="15.75" x14ac:dyDescent="0.25">
      <c r="D45">
        <v>2.75</v>
      </c>
      <c r="E45">
        <v>1.95</v>
      </c>
      <c r="F45" s="7">
        <f t="shared" si="53"/>
        <v>5.3624999999999998</v>
      </c>
      <c r="P45" s="13" t="s">
        <v>29</v>
      </c>
      <c r="S45" s="10"/>
      <c r="T45" s="11"/>
      <c r="U45" s="17" t="s">
        <v>33</v>
      </c>
      <c r="V45" s="31"/>
      <c r="W45" s="32">
        <f>W42*W44+X46</f>
        <v>5660137.5</v>
      </c>
      <c r="X45" s="33"/>
    </row>
    <row r="46" spans="4:25" ht="15.75" x14ac:dyDescent="0.25">
      <c r="D46">
        <v>2.5</v>
      </c>
      <c r="E46">
        <v>0.75</v>
      </c>
      <c r="F46" s="7">
        <f t="shared" si="53"/>
        <v>1.875</v>
      </c>
      <c r="S46" s="11"/>
      <c r="T46" s="10"/>
      <c r="U46" s="17" t="s">
        <v>24</v>
      </c>
      <c r="V46" s="23"/>
      <c r="W46" s="34">
        <f>W45*0.98</f>
        <v>5546934.75</v>
      </c>
      <c r="X46" s="35"/>
      <c r="Y46" s="15">
        <f>W46*0.8</f>
        <v>4437547.8</v>
      </c>
    </row>
    <row r="47" spans="4:25" ht="15.75" x14ac:dyDescent="0.25">
      <c r="F47" s="7">
        <f>SUM(F39:F46)</f>
        <v>29.437500000000004</v>
      </c>
      <c r="G47">
        <f>F47*10.764</f>
        <v>316.86525</v>
      </c>
      <c r="S47" s="10"/>
      <c r="T47" s="10"/>
      <c r="U47" s="17" t="s">
        <v>25</v>
      </c>
      <c r="V47" s="23"/>
      <c r="W47" s="34">
        <f>W45*0.8</f>
        <v>4528110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4:24" ht="15.75" x14ac:dyDescent="0.25">
      <c r="D49">
        <v>2.7</v>
      </c>
      <c r="E49">
        <v>1</v>
      </c>
      <c r="F49" s="7">
        <f>D42*E42</f>
        <v>1.08</v>
      </c>
      <c r="U49" s="37" t="s">
        <v>26</v>
      </c>
      <c r="V49" s="38"/>
      <c r="W49" s="39">
        <f>W30*W44</f>
        <v>1117500</v>
      </c>
      <c r="X49" s="39"/>
    </row>
    <row r="50" spans="4:24" ht="15.75" x14ac:dyDescent="0.25">
      <c r="D50">
        <v>2</v>
      </c>
      <c r="E50">
        <v>2</v>
      </c>
      <c r="F50" s="7">
        <f t="shared" ref="F50:F51" si="54">D43*E43</f>
        <v>3.7</v>
      </c>
      <c r="U50" s="17" t="s">
        <v>27</v>
      </c>
      <c r="V50" s="23"/>
      <c r="W50" s="36"/>
      <c r="X50" s="36"/>
    </row>
    <row r="51" spans="4:24" ht="15.75" x14ac:dyDescent="0.25">
      <c r="D51">
        <v>2.7</v>
      </c>
      <c r="E51">
        <v>2</v>
      </c>
      <c r="F51" s="7">
        <f t="shared" si="54"/>
        <v>5.4</v>
      </c>
      <c r="U51" s="40" t="s">
        <v>28</v>
      </c>
      <c r="V51" s="36"/>
      <c r="W51" s="34">
        <f>W45*0.025/12</f>
        <v>11791.953125</v>
      </c>
      <c r="X51" s="34"/>
    </row>
    <row r="52" spans="4:24" x14ac:dyDescent="0.25">
      <c r="F52" s="7">
        <f>SUM(F49:F51)</f>
        <v>10.18</v>
      </c>
      <c r="G52">
        <f>F52*10.764</f>
        <v>109.57751999999999</v>
      </c>
    </row>
    <row r="53" spans="4:24" x14ac:dyDescent="0.25">
      <c r="D53">
        <v>1.7</v>
      </c>
      <c r="E53">
        <v>0.75</v>
      </c>
      <c r="F53" s="7">
        <f>D46*E46</f>
        <v>1.875</v>
      </c>
      <c r="G53">
        <f>F53*10.764</f>
        <v>20.182499999999997</v>
      </c>
    </row>
    <row r="55" spans="4:24" x14ac:dyDescent="0.25">
      <c r="G55">
        <f>G47+G52+G53</f>
        <v>446.62527</v>
      </c>
    </row>
    <row r="57" spans="4:24" x14ac:dyDescent="0.25">
      <c r="D57" t="s">
        <v>43</v>
      </c>
      <c r="E57">
        <v>300</v>
      </c>
    </row>
    <row r="58" spans="4:24" x14ac:dyDescent="0.25">
      <c r="D58" t="s">
        <v>44</v>
      </c>
      <c r="E58">
        <v>30</v>
      </c>
    </row>
    <row r="59" spans="4:24" x14ac:dyDescent="0.25">
      <c r="D59" t="s">
        <v>45</v>
      </c>
      <c r="E59">
        <v>39</v>
      </c>
    </row>
    <row r="60" spans="4:24" x14ac:dyDescent="0.25">
      <c r="E60">
        <f>SUM(E57:E59)</f>
        <v>369</v>
      </c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U15" sqref="U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C3" activeCellId="2" sqref="P23 C4 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4:V19"/>
  <sheetViews>
    <sheetView zoomScaleNormal="100" workbookViewId="0">
      <selection activeCell="V17" sqref="V17"/>
    </sheetView>
  </sheetViews>
  <sheetFormatPr defaultRowHeight="15" x14ac:dyDescent="0.25"/>
  <sheetData>
    <row r="14" spans="21:22" x14ac:dyDescent="0.25">
      <c r="U14">
        <v>25.908000000000001</v>
      </c>
    </row>
    <row r="15" spans="21:22" x14ac:dyDescent="0.25">
      <c r="U15">
        <v>3.645</v>
      </c>
    </row>
    <row r="16" spans="21:22" x14ac:dyDescent="0.25">
      <c r="U16">
        <f>SUM(U14:U15)</f>
        <v>29.553000000000001</v>
      </c>
      <c r="V16">
        <f>U16*10.764</f>
        <v>318.10849200000001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20:T22"/>
  <sheetViews>
    <sheetView topLeftCell="A7" zoomScaleNormal="100" workbookViewId="0">
      <selection activeCell="T22" sqref="T22"/>
    </sheetView>
  </sheetViews>
  <sheetFormatPr defaultRowHeight="15" x14ac:dyDescent="0.25"/>
  <sheetData>
    <row r="20" spans="19:20" x14ac:dyDescent="0.25">
      <c r="S20">
        <v>24.163</v>
      </c>
    </row>
    <row r="21" spans="19:20" x14ac:dyDescent="0.25">
      <c r="S21">
        <v>3.25</v>
      </c>
    </row>
    <row r="22" spans="19:20" x14ac:dyDescent="0.25">
      <c r="S22">
        <f>SUM(S20:S21)</f>
        <v>27.413</v>
      </c>
      <c r="T22">
        <f>S22*10.764</f>
        <v>295.073532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5:Z17"/>
  <sheetViews>
    <sheetView topLeftCell="F1" zoomScaleNormal="100" workbookViewId="0">
      <selection activeCell="Z18" sqref="Z18"/>
    </sheetView>
  </sheetViews>
  <sheetFormatPr defaultRowHeight="15" x14ac:dyDescent="0.25"/>
  <sheetData>
    <row r="15" spans="25:25" x14ac:dyDescent="0.25">
      <c r="Y15">
        <v>26.558</v>
      </c>
    </row>
    <row r="16" spans="25:25" x14ac:dyDescent="0.25">
      <c r="Y16">
        <v>3.048</v>
      </c>
    </row>
    <row r="17" spans="25:26" x14ac:dyDescent="0.25">
      <c r="Y17">
        <f>SUM(Y15:Y16)</f>
        <v>29.606000000000002</v>
      </c>
      <c r="Z17">
        <f>Y17*10.764</f>
        <v>318.67898400000001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2"/>
  <sheetViews>
    <sheetView workbookViewId="0">
      <selection activeCell="T15" sqref="T15"/>
    </sheetView>
  </sheetViews>
  <sheetFormatPr defaultRowHeight="15" x14ac:dyDescent="0.25"/>
  <sheetData>
    <row r="1" spans="1:21" x14ac:dyDescent="0.25">
      <c r="A1" s="6"/>
    </row>
    <row r="10" spans="1:21" x14ac:dyDescent="0.25">
      <c r="T10">
        <v>26.774000000000001</v>
      </c>
    </row>
    <row r="11" spans="1:21" x14ac:dyDescent="0.25">
      <c r="T11">
        <v>3.2189999999999999</v>
      </c>
    </row>
    <row r="12" spans="1:21" x14ac:dyDescent="0.25">
      <c r="T12">
        <f>SUM(T10:T11)</f>
        <v>29.993000000000002</v>
      </c>
      <c r="U12">
        <f>T12*10.764</f>
        <v>322.844652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R13:S15"/>
  <sheetViews>
    <sheetView zoomScaleNormal="100" workbookViewId="0">
      <selection activeCell="T15" sqref="T15"/>
    </sheetView>
  </sheetViews>
  <sheetFormatPr defaultRowHeight="15" x14ac:dyDescent="0.25"/>
  <sheetData>
    <row r="13" spans="18:19" x14ac:dyDescent="0.25">
      <c r="R13">
        <v>25.698</v>
      </c>
    </row>
    <row r="14" spans="18:19" x14ac:dyDescent="0.25">
      <c r="R14">
        <v>3.105</v>
      </c>
    </row>
    <row r="15" spans="18:19" x14ac:dyDescent="0.25">
      <c r="R15">
        <f>SUM(R13:R14)</f>
        <v>28.803000000000001</v>
      </c>
      <c r="S15">
        <f>R15*10.764</f>
        <v>310.03549199999998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2024-09-11T07:39:31Z</dcterms:modified>
</cp:coreProperties>
</file>