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Opera House\Naveen Sainani\"/>
    </mc:Choice>
  </mc:AlternateContent>
  <xr:revisionPtr revIDLastSave="0" documentId="13_ncr:1_{E559A06D-2FD2-4F5C-84AF-8201A9F19DCB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8" i="23" l="1"/>
  <c r="I15" i="23"/>
  <c r="I9" i="23"/>
  <c r="I10" i="23"/>
  <c r="I11" i="23"/>
  <c r="I12" i="23"/>
  <c r="I13" i="23"/>
  <c r="I14" i="23"/>
  <c r="I8" i="23"/>
  <c r="I16" i="23" s="1"/>
  <c r="D34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<sst xmlns="http://schemas.openxmlformats.org/spreadsheetml/2006/main" count="135" uniqueCount="90">
  <si>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</si>
  <si>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</si>
  <si>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</si>
  <si>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</si>
  <si>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</si>
  <si>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</si>
  <si>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</si>
  <si>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</si>
  <si>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</si>
  <si>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</si>
  <si>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</si>
  <si>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</si>
  <si>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</si>
  <si>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</si>
  <si>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</si>
  <si>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</si>
  <si>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</si>
  <si>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</si>
  <si>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</si>
  <si>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</si>
  <si>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</si>
  <si>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</si>
  <si>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</si>
  <si>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</si>
  <si>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</si>
  <si>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</si>
  <si>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</si>
  <si>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</si>
  <si>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</si>
  <si>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</si>
  <si>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</si>
  <si>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</si>
  <si>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</si>
  <si>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</si>
  <si>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</si>
  <si>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</si>
  <si>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</si>
  <si>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</si>
  <si>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</si>
  <si>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</si>
  <si>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</si>
  <si>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</si>
  <si>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</si>
  <si>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</si>
  <si>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</si>
  <si>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</si>
  <si>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</si>
  <si>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</si>
  <si>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</si>
  <si>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</si>
  <si>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</si>
  <si>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</si>
  <si>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</si>
  <si>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</si>
  <si>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</si>
  <si>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</si>
  <si>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</si>
  <si>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</si>
  <si>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</si>
  <si>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</si>
  <si>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</si>
  <si>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</si>
  <si>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</si>
  <si>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</si>
  <si>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</si>
  <si>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</si>
  <si>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</si>
  <si>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</si>
  <si>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</si>
  <si>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</si>
  <si>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</si>
  <si>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</si>
  <si>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</si>
  <si>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</si>
  <si>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</si>
  <si>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</si>
  <si>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</si>
  <si>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</si>
  <si>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</si>
  <si>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</si>
  <si>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</si>
  <si>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</si>
  <si>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</si>
  <si>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</si>
  <si>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- 1996</t>
  </si>
  <si>
    <t>PREV VAL - 2023</t>
  </si>
  <si>
    <t>BUA</t>
  </si>
  <si>
    <t>RATE</t>
  </si>
  <si>
    <t>IGR-01.04.24</t>
  </si>
  <si>
    <t>IGR-25.04.24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</si>
</sst>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5</xdr:row>
      <xdr:rowOff>152400</xdr:rowOff>
    </xdr:from>
    <xdr:to>
      <xdr:col>18</xdr:col>
      <xdr:colOff>267301</xdr:colOff>
      <xdr:row>16</xdr:row>
      <xdr:rowOff>124140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5FE79-2BFB-4E32-833B-271BB763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3050" y="1295400"/>
          <a:ext cx="4305901" cy="22577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E512F-A846-429E-B861-F9CDD6A9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E4587-267E-463A-9307-CEDB4EE3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8F18B3-BEFD-4BD3-85EC-0F6857B1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2C4C1-9A71-43EA-A834-F6BA1110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CADB5-9EE4-438E-9B22-8F29C740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50F1F-74FB-45B6-9823-612C6AA7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F3CAC-CFCB-4A96-9772-7CCE2C9E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773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5A11D-64EB-4B09-A38B-BE6389DEF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231187.75199999998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260587.75199999998</v>
      </c>
      <c r="D9" s="58" t="s">
        <v>62</v>
      </c>
      <c r="E9" s="59">
        <f>C9/10.764</f>
        <v>24209.19286510591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28</v>
      </c>
      <c r="D13" s="65">
        <f>D12-C13</f>
        <v>72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workbookViewId="0">
      <selection activeCell="J17" sqref="J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33000</v>
      </c>
      <c r="D3" s="22" t="s">
        <v>76</v>
      </c>
      <c r="E3" s="6" t="s">
        <v>86</v>
      </c>
    </row>
    <row r="4" spans="1:9" ht="30" x14ac:dyDescent="0.25">
      <c r="A4" s="21" t="s">
        <v>14</v>
      </c>
      <c r="B4" s="18"/>
      <c r="C4" s="19">
        <v>3000</v>
      </c>
      <c r="D4" s="22"/>
    </row>
    <row r="5" spans="1:9" x14ac:dyDescent="0.25">
      <c r="A5" s="15" t="s">
        <v>15</v>
      </c>
      <c r="B5" s="18"/>
      <c r="C5" s="19">
        <f>C3-C4</f>
        <v>30000</v>
      </c>
      <c r="D5" s="22"/>
    </row>
    <row r="6" spans="1:9" x14ac:dyDescent="0.25">
      <c r="A6" s="15" t="s">
        <v>16</v>
      </c>
      <c r="B6" s="18"/>
      <c r="C6" s="19">
        <f>C4</f>
        <v>3000</v>
      </c>
      <c r="D6" s="22"/>
    </row>
    <row r="7" spans="1:9" x14ac:dyDescent="0.25">
      <c r="A7" s="15" t="s">
        <v>17</v>
      </c>
      <c r="B7" s="23"/>
      <c r="C7" s="24">
        <f>D7-D8</f>
        <v>28</v>
      </c>
      <c r="D7" s="24">
        <v>2024</v>
      </c>
    </row>
    <row r="8" spans="1:9" x14ac:dyDescent="0.25">
      <c r="A8" s="15" t="s">
        <v>18</v>
      </c>
      <c r="B8" s="23"/>
      <c r="C8" s="24">
        <f>C9-C7</f>
        <v>32</v>
      </c>
      <c r="D8" s="24">
        <v>1996</v>
      </c>
      <c r="G8">
        <v>20</v>
      </c>
      <c r="H8">
        <v>8.11</v>
      </c>
      <c r="I8">
        <f>G8*H8</f>
        <v>162.19999999999999</v>
      </c>
    </row>
    <row r="9" spans="1:9" x14ac:dyDescent="0.25">
      <c r="A9" s="15" t="s">
        <v>19</v>
      </c>
      <c r="B9" s="23"/>
      <c r="C9" s="24">
        <v>60</v>
      </c>
      <c r="D9" s="24"/>
      <c r="G9">
        <v>9.11</v>
      </c>
      <c r="H9">
        <v>8.3000000000000007</v>
      </c>
      <c r="I9">
        <f t="shared" ref="I9:I15" si="0">G9*H9</f>
        <v>75.613</v>
      </c>
    </row>
    <row r="10" spans="1:9" ht="30" x14ac:dyDescent="0.25">
      <c r="A10" s="21" t="s">
        <v>20</v>
      </c>
      <c r="B10" s="23"/>
      <c r="C10" s="24">
        <f>90*C7/C9</f>
        <v>42</v>
      </c>
      <c r="D10" s="24"/>
      <c r="G10">
        <v>3</v>
      </c>
      <c r="H10">
        <v>4.4000000000000004</v>
      </c>
      <c r="I10">
        <f t="shared" si="0"/>
        <v>13.200000000000001</v>
      </c>
    </row>
    <row r="11" spans="1:9" x14ac:dyDescent="0.25">
      <c r="A11" s="15"/>
      <c r="B11" s="25"/>
      <c r="C11" s="26">
        <f>C10%</f>
        <v>0.42</v>
      </c>
      <c r="D11" s="26"/>
      <c r="G11">
        <v>4.0999999999999996</v>
      </c>
      <c r="H11">
        <v>7</v>
      </c>
      <c r="I11">
        <f t="shared" si="0"/>
        <v>28.699999999999996</v>
      </c>
    </row>
    <row r="12" spans="1:9" x14ac:dyDescent="0.25">
      <c r="A12" s="15" t="s">
        <v>21</v>
      </c>
      <c r="B12" s="18"/>
      <c r="C12" s="19">
        <f>C6*C11</f>
        <v>1260</v>
      </c>
      <c r="D12" s="22"/>
      <c r="G12">
        <v>6.4</v>
      </c>
      <c r="H12">
        <v>3.2</v>
      </c>
      <c r="I12">
        <f t="shared" si="0"/>
        <v>20.480000000000004</v>
      </c>
    </row>
    <row r="13" spans="1:9" x14ac:dyDescent="0.25">
      <c r="A13" s="15" t="s">
        <v>22</v>
      </c>
      <c r="B13" s="18"/>
      <c r="C13" s="19">
        <f>C6-C12</f>
        <v>1740</v>
      </c>
      <c r="D13" s="22"/>
      <c r="G13">
        <v>3.9</v>
      </c>
      <c r="H13">
        <v>4.7</v>
      </c>
      <c r="I13">
        <f t="shared" si="0"/>
        <v>18.330000000000002</v>
      </c>
    </row>
    <row r="14" spans="1:9" x14ac:dyDescent="0.25">
      <c r="A14" s="15" t="s">
        <v>15</v>
      </c>
      <c r="B14" s="18"/>
      <c r="C14" s="19">
        <f>C5</f>
        <v>30000</v>
      </c>
      <c r="D14" s="22"/>
      <c r="G14">
        <v>1.1000000000000001</v>
      </c>
      <c r="H14">
        <v>6.11</v>
      </c>
      <c r="I14">
        <f t="shared" si="0"/>
        <v>6.721000000000001</v>
      </c>
    </row>
    <row r="15" spans="1:9" x14ac:dyDescent="0.25">
      <c r="B15" s="18"/>
      <c r="C15" s="19"/>
      <c r="D15" s="22"/>
      <c r="G15">
        <v>7.5</v>
      </c>
      <c r="H15">
        <v>9.1</v>
      </c>
      <c r="I15">
        <f t="shared" si="0"/>
        <v>68.25</v>
      </c>
    </row>
    <row r="16" spans="1:9" x14ac:dyDescent="0.25">
      <c r="A16" s="27" t="s">
        <v>23</v>
      </c>
      <c r="B16" s="28"/>
      <c r="C16" s="20">
        <f>C14+C13</f>
        <v>31740</v>
      </c>
      <c r="D16" s="22"/>
      <c r="I16">
        <f>SUM(I8:I15)</f>
        <v>393.49399999999997</v>
      </c>
    </row>
    <row r="17" spans="1:9" x14ac:dyDescent="0.25">
      <c r="B17" s="23"/>
      <c r="C17" s="24"/>
      <c r="D17" s="24"/>
      <c r="I17">
        <v>1500000</v>
      </c>
    </row>
    <row r="18" spans="1:9" x14ac:dyDescent="0.25">
      <c r="A18" s="71" t="str">
        <f>E3</f>
        <v>BUA</v>
      </c>
      <c r="B18" s="7"/>
      <c r="C18" s="29">
        <v>1050</v>
      </c>
      <c r="D18" s="24"/>
      <c r="I18">
        <f>I17/I16</f>
        <v>3812.0022160439553</v>
      </c>
    </row>
    <row r="19" spans="1:9" x14ac:dyDescent="0.25">
      <c r="A19" s="15" t="s">
        <v>74</v>
      </c>
      <c r="B19" s="6"/>
      <c r="C19" s="30">
        <f>C18*C16</f>
        <v>33327000</v>
      </c>
      <c r="D19" s="72"/>
      <c r="E19" s="65"/>
    </row>
    <row r="20" spans="1:9" x14ac:dyDescent="0.25">
      <c r="A20" s="15" t="s">
        <v>24</v>
      </c>
      <c r="C20" s="31">
        <f>C19*90%</f>
        <v>29994300</v>
      </c>
      <c r="D20" s="30"/>
      <c r="E20" s="65"/>
    </row>
    <row r="21" spans="1:9" x14ac:dyDescent="0.25">
      <c r="A21" s="15" t="s">
        <v>25</v>
      </c>
      <c r="C21" s="31">
        <f>C19*80%</f>
        <v>26661600</v>
      </c>
      <c r="D21" s="31"/>
      <c r="E21" s="65"/>
    </row>
    <row r="22" spans="1:9" x14ac:dyDescent="0.25">
      <c r="A22" s="15"/>
      <c r="D22" s="24"/>
    </row>
    <row r="23" spans="1:9" x14ac:dyDescent="0.25">
      <c r="A23" s="32" t="s">
        <v>26</v>
      </c>
      <c r="B23" s="33"/>
      <c r="C23" s="34">
        <f>C4*C18</f>
        <v>3150000</v>
      </c>
      <c r="D23" s="34"/>
    </row>
    <row r="24" spans="1:9" x14ac:dyDescent="0.25">
      <c r="A24" s="15" t="s">
        <v>27</v>
      </c>
    </row>
    <row r="25" spans="1:9" x14ac:dyDescent="0.25">
      <c r="A25" s="35" t="s">
        <v>28</v>
      </c>
      <c r="B25" s="16"/>
      <c r="C25" s="31">
        <f>C19*0.025/12</f>
        <v>69431.25</v>
      </c>
      <c r="D25" s="31"/>
      <c r="E25" s="31"/>
    </row>
    <row r="26" spans="1:9" x14ac:dyDescent="0.25">
      <c r="C26" s="31"/>
      <c r="D26" s="31"/>
    </row>
    <row r="27" spans="1:9" x14ac:dyDescent="0.25">
      <c r="C27" s="31"/>
      <c r="D27" s="31"/>
    </row>
    <row r="28" spans="1:9" x14ac:dyDescent="0.25">
      <c r="C28"/>
      <c r="D28"/>
    </row>
    <row r="29" spans="1:9" x14ac:dyDescent="0.25">
      <c r="C29"/>
      <c r="D29"/>
    </row>
    <row r="30" spans="1:9" x14ac:dyDescent="0.25">
      <c r="C30"/>
      <c r="D30"/>
    </row>
    <row r="31" spans="1:9" x14ac:dyDescent="0.25">
      <c r="C31"/>
      <c r="D31"/>
    </row>
    <row r="32" spans="1:9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J35" sqref="J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579.16666666666674</v>
      </c>
      <c r="C2" s="4">
        <f t="shared" ref="C2:C16" si="1">B2*1.2</f>
        <v>695.00000000000011</v>
      </c>
      <c r="D2" s="4">
        <f t="shared" ref="D2:D16" si="2">C2*1.2</f>
        <v>834.00000000000011</v>
      </c>
      <c r="E2" s="5">
        <f t="shared" ref="E2:E16" si="3">R2</f>
        <v>20000000</v>
      </c>
      <c r="F2" s="4">
        <f t="shared" ref="F2:F15" si="4">ROUND((E2/B2),0)</f>
        <v>34532</v>
      </c>
      <c r="G2" s="4">
        <f t="shared" ref="G2:G15" si="5">ROUND((E2/C2),0)</f>
        <v>28777</v>
      </c>
      <c r="H2" s="4">
        <f t="shared" ref="H2:H15" si="6">ROUND((E2/D2),0)</f>
        <v>23981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695</v>
      </c>
      <c r="Q2">
        <f t="shared" ref="Q2:Q10" si="9">P2/1.2</f>
        <v>579.16666666666674</v>
      </c>
      <c r="R2" s="2">
        <v>20000000</v>
      </c>
      <c r="S2" s="2" t="s">
        <v>88</v>
      </c>
    </row>
    <row r="3" spans="1:19" x14ac:dyDescent="0.25">
      <c r="A3" s="4">
        <v>2</v>
      </c>
      <c r="B3" s="4">
        <f t="shared" si="0"/>
        <v>579.16666666666674</v>
      </c>
      <c r="C3" s="4">
        <f t="shared" si="1"/>
        <v>695.00000000000011</v>
      </c>
      <c r="D3" s="4">
        <f t="shared" si="2"/>
        <v>834.00000000000011</v>
      </c>
      <c r="E3" s="5">
        <f t="shared" si="3"/>
        <v>22000000</v>
      </c>
      <c r="F3" s="4">
        <f t="shared" si="4"/>
        <v>37986</v>
      </c>
      <c r="G3" s="4">
        <f t="shared" si="5"/>
        <v>31655</v>
      </c>
      <c r="H3" s="4">
        <f t="shared" si="6"/>
        <v>26379</v>
      </c>
      <c r="I3" s="4">
        <f t="shared" si="7"/>
        <v>0</v>
      </c>
      <c r="J3" s="4">
        <f t="shared" si="8"/>
        <v>0</v>
      </c>
      <c r="O3">
        <v>0</v>
      </c>
      <c r="P3">
        <v>695</v>
      </c>
      <c r="Q3">
        <f t="shared" si="9"/>
        <v>579.16666666666674</v>
      </c>
      <c r="R3" s="2">
        <v>22000000</v>
      </c>
      <c r="S3" s="2" t="s">
        <v>88</v>
      </c>
    </row>
    <row r="4" spans="1:19" x14ac:dyDescent="0.25">
      <c r="A4" s="4">
        <v>3</v>
      </c>
      <c r="B4" s="4">
        <f t="shared" si="0"/>
        <v>437.5</v>
      </c>
      <c r="C4" s="4">
        <f t="shared" si="1"/>
        <v>525</v>
      </c>
      <c r="D4" s="4">
        <f t="shared" si="2"/>
        <v>630</v>
      </c>
      <c r="E4" s="5">
        <f t="shared" si="3"/>
        <v>14000000</v>
      </c>
      <c r="F4" s="4">
        <f t="shared" si="4"/>
        <v>32000</v>
      </c>
      <c r="G4" s="4">
        <f t="shared" si="5"/>
        <v>26667</v>
      </c>
      <c r="H4" s="4">
        <f t="shared" si="6"/>
        <v>22222</v>
      </c>
      <c r="I4" s="4">
        <f t="shared" si="7"/>
        <v>0</v>
      </c>
      <c r="J4" s="4">
        <f t="shared" si="8"/>
        <v>0</v>
      </c>
      <c r="O4">
        <v>0</v>
      </c>
      <c r="P4">
        <v>525</v>
      </c>
      <c r="Q4">
        <f t="shared" si="9"/>
        <v>437.5</v>
      </c>
      <c r="R4" s="2">
        <v>14000000</v>
      </c>
      <c r="S4" s="2" t="s">
        <v>89</v>
      </c>
    </row>
    <row r="5" spans="1:19" x14ac:dyDescent="0.25">
      <c r="A5" s="4">
        <v>4</v>
      </c>
      <c r="B5" s="4">
        <f t="shared" si="0"/>
        <v>437.5</v>
      </c>
      <c r="C5" s="4">
        <f t="shared" si="1"/>
        <v>525</v>
      </c>
      <c r="D5" s="4">
        <f t="shared" si="2"/>
        <v>630</v>
      </c>
      <c r="E5" s="5">
        <f t="shared" si="3"/>
        <v>14000000</v>
      </c>
      <c r="F5" s="4">
        <f t="shared" si="4"/>
        <v>32000</v>
      </c>
      <c r="G5" s="4">
        <f t="shared" si="5"/>
        <v>26667</v>
      </c>
      <c r="H5" s="4">
        <f t="shared" si="6"/>
        <v>22222</v>
      </c>
      <c r="I5" s="4">
        <f t="shared" si="7"/>
        <v>0</v>
      </c>
      <c r="J5" s="4">
        <f t="shared" si="8"/>
        <v>0</v>
      </c>
      <c r="O5">
        <v>0</v>
      </c>
      <c r="P5">
        <v>525</v>
      </c>
      <c r="Q5">
        <f t="shared" si="9"/>
        <v>437.5</v>
      </c>
      <c r="R5" s="2">
        <v>14000000</v>
      </c>
      <c r="S5" s="2" t="s">
        <v>89</v>
      </c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31000000</v>
      </c>
      <c r="F6" s="4">
        <f t="shared" si="4"/>
        <v>38750</v>
      </c>
      <c r="G6" s="4">
        <f t="shared" si="5"/>
        <v>32292</v>
      </c>
      <c r="H6" s="4">
        <f t="shared" si="6"/>
        <v>26910</v>
      </c>
      <c r="I6" s="4">
        <f t="shared" si="7"/>
        <v>0</v>
      </c>
      <c r="J6" s="4">
        <f t="shared" si="8"/>
        <v>0</v>
      </c>
      <c r="O6">
        <v>0</v>
      </c>
      <c r="P6">
        <f t="shared" ref="P2:P10" si="10">O6/1.2</f>
        <v>0</v>
      </c>
      <c r="Q6">
        <v>800</v>
      </c>
      <c r="R6" s="2">
        <v>31000000</v>
      </c>
      <c r="S6" s="2"/>
    </row>
    <row r="7" spans="1:19" x14ac:dyDescent="0.25">
      <c r="A7" s="4">
        <v>6</v>
      </c>
      <c r="B7" s="4">
        <f t="shared" si="0"/>
        <v>900</v>
      </c>
      <c r="C7" s="4">
        <f t="shared" si="1"/>
        <v>1080</v>
      </c>
      <c r="D7" s="4">
        <f t="shared" si="2"/>
        <v>1296</v>
      </c>
      <c r="E7" s="5">
        <f t="shared" si="3"/>
        <v>37500000</v>
      </c>
      <c r="F7" s="4">
        <f t="shared" si="4"/>
        <v>41667</v>
      </c>
      <c r="G7" s="4">
        <f t="shared" si="5"/>
        <v>34722</v>
      </c>
      <c r="H7" s="4">
        <f t="shared" si="6"/>
        <v>28935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900</v>
      </c>
      <c r="R7" s="2">
        <v>37500000</v>
      </c>
      <c r="S7" s="2"/>
    </row>
    <row r="8" spans="1:19" x14ac:dyDescent="0.25">
      <c r="A8" s="4">
        <v>7</v>
      </c>
      <c r="B8" s="4">
        <f t="shared" si="0"/>
        <v>950</v>
      </c>
      <c r="C8" s="4">
        <f t="shared" si="1"/>
        <v>1140</v>
      </c>
      <c r="D8" s="4">
        <f t="shared" si="2"/>
        <v>1368</v>
      </c>
      <c r="E8" s="5">
        <f t="shared" si="3"/>
        <v>37500000</v>
      </c>
      <c r="F8" s="4">
        <f t="shared" si="4"/>
        <v>39474</v>
      </c>
      <c r="G8" s="4">
        <f t="shared" si="5"/>
        <v>32895</v>
      </c>
      <c r="H8" s="4">
        <f t="shared" si="6"/>
        <v>27412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950</v>
      </c>
      <c r="R8" s="2">
        <v>37500000</v>
      </c>
      <c r="S8" s="2"/>
    </row>
    <row r="9" spans="1:19" x14ac:dyDescent="0.25">
      <c r="A9" s="4">
        <v>8</v>
      </c>
      <c r="B9" s="4">
        <f t="shared" si="0"/>
        <v>800</v>
      </c>
      <c r="C9" s="4">
        <f t="shared" si="1"/>
        <v>960</v>
      </c>
      <c r="D9" s="4">
        <f t="shared" si="2"/>
        <v>1152</v>
      </c>
      <c r="E9" s="5">
        <f t="shared" si="3"/>
        <v>32000000</v>
      </c>
      <c r="F9" s="4">
        <f t="shared" si="4"/>
        <v>40000</v>
      </c>
      <c r="G9" s="4">
        <f t="shared" si="5"/>
        <v>33333</v>
      </c>
      <c r="H9" s="4">
        <f t="shared" si="6"/>
        <v>27778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800</v>
      </c>
      <c r="R9" s="2">
        <v>32000000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85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86</v>
      </c>
      <c r="D32" s="70">
        <v>1050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87</v>
      </c>
      <c r="D33" s="70">
        <v>36250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38062500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2024-09-04T07:25:15Z</dcterms:modified>
</cp:coreProperties>
</file>