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Rohit Badlani - Approx\"/>
    </mc:Choice>
  </mc:AlternateContent>
  <xr:revisionPtr revIDLastSave="0" documentId="13_ncr:1_{13238CAF-7266-475F-B23A-53E694B5E22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3" sheetId="25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S13" i="25" l="1"/>
  <c r="T11" i="24"/>
  <c r="Q5" i="4" l="1"/>
  <c r="T17" i="23"/>
  <c r="U14" i="22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B5" i="4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33" i="4"/>
  <c r="W36" i="4" s="1"/>
  <c r="W37" i="4" s="1"/>
  <c r="W32" i="4"/>
  <c r="W38" i="4" s="1"/>
  <c r="W40" i="4"/>
  <c r="S39" i="4" l="1"/>
  <c r="S40" i="4" s="1"/>
  <c r="S42" i="4" s="1"/>
  <c r="W34" i="4"/>
  <c r="W39" i="4"/>
  <c r="W42" i="4" s="1"/>
  <c r="W45" i="4" s="1"/>
  <c r="W46" i="4" l="1"/>
  <c r="Y45" i="4"/>
  <c r="S41" i="4"/>
  <c r="Y47" i="4" l="1"/>
  <c r="Y46" i="4"/>
  <c r="W50" i="4"/>
  <c r="W47" i="4"/>
</calcChain>
</file>

<file path=xl/sharedStrings.xml><?xml version="1.0" encoding="utf-8"?>
<sst xmlns="http://schemas.openxmlformats.org/spreadsheetml/2006/main" count="47" uniqueCount="41">
  <si>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</si>
  <si>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</si>
  <si>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</si>
  <si>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</si>
  <si>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</si>
  <si>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</si>
  <si>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</si>
  <si>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</si>
  <si>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</si>
  <si>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</si>
  <si>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</si>
  <si>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</si>
  <si>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</si>
  <si>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</si>
  <si>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</si>
  <si>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</si>
  <si>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</si>
  <si>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</si>
  <si>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</si>
  <si>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</si>
  <si>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</si>
  <si>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</si>
  <si>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</si>
  <si>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</si>
  <si>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</si>
  <si>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</si>
  <si>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</si>
  <si>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</si>
  <si>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</si>
  <si>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</si>
  <si>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</si>
  <si>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</si>
  <si>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</si>
  <si>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</si>
  <si>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</si>
  <si>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</si>
  <si>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</si>
  <si>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</si>
  <si>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petr Part OC</t>
  </si>
  <si>
    <t>Agree CA</t>
  </si>
  <si>
    <t>Union Bank of India ( A B ROAD KHAJRANA )  -  Rohit Badlani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</si>
</sst>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32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69C39D-5D9D-4863-A791-E422C74CB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61730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38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27E3C0-42C5-456A-98B3-55B8CC3F1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2019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15</xdr:col>
      <xdr:colOff>591765</xdr:colOff>
      <xdr:row>33</xdr:row>
      <xdr:rowOff>19930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0649E2-8413-459A-A343-F461FD8CE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00" y="0"/>
          <a:ext cx="8707065" cy="63064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220297</xdr:colOff>
      <xdr:row>35</xdr:row>
      <xdr:rowOff>124720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21FBFA-9649-48DF-BF21-BCA9CE826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54697" cy="64112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144086</xdr:colOff>
      <xdr:row>33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1739B0-1A15-41B4-B1E1-58EE8608A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78486" cy="61730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239094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AED95B-4DFA-42A5-A7AC-E20A6D55D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944694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448673</xdr:colOff>
      <xdr:row>53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233298-A35E-4E02-890B-D1508BA09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154273" cy="901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401042</xdr:colOff>
      <xdr:row>47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35B4D6-4E92-4F10-957E-39C735FB7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106642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258147</xdr:colOff>
      <xdr:row>49</xdr:row>
      <xdr:rowOff>10756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EDCDCA-1D9C-4593-89B7-75B3FE827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963747" cy="8821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391515</xdr:colOff>
      <xdr:row>54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5D0331-68AD-4829-A80D-CC2489644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097115" cy="90214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496305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8E8760-E764-43F3-A23A-F52FC9B4E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201905" cy="8973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467726</xdr:colOff>
      <xdr:row>47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13D09C-8862-49FE-8E2E-B1BAF85D5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73326" cy="89452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343884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E416DC-1A7D-4F5F-8417-C1072F826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49484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0"/>
  <sheetViews>
    <sheetView tabSelected="1" zoomScaleNormal="100" workbookViewId="0">
      <selection activeCell="P11" sqref="P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38" t="s">
        <v>34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925</v>
      </c>
      <c r="C3" s="4">
        <f>B3*1.2</f>
        <v>1110</v>
      </c>
      <c r="D3" s="4">
        <f t="shared" ref="D3:D14" si="2">C3*1.2</f>
        <v>1332</v>
      </c>
      <c r="E3" s="5">
        <f t="shared" ref="E3:E14" si="3">R3</f>
        <v>21850000</v>
      </c>
      <c r="F3" s="9">
        <f t="shared" ref="F3:F14" si="4">ROUND((E3/B3),0)</f>
        <v>23622</v>
      </c>
      <c r="G3" s="9">
        <f t="shared" ref="G3:G14" si="5">ROUND((E3/C3),0)</f>
        <v>19685</v>
      </c>
      <c r="H3" s="9">
        <f t="shared" ref="H3:H14" si="6">ROUND((E3/D3),0)</f>
        <v>16404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925</v>
      </c>
      <c r="R3" s="2">
        <v>21850000</v>
      </c>
    </row>
    <row r="4" spans="1:20" x14ac:dyDescent="0.25">
      <c r="A4" s="4">
        <f t="shared" ref="A4:A9" si="9">N4</f>
        <v>0</v>
      </c>
      <c r="B4" s="4">
        <f t="shared" ref="B4:B9" si="10">Q4</f>
        <v>1086.6666666666667</v>
      </c>
      <c r="C4" s="4">
        <f t="shared" ref="C4:C9" si="11">B4*1.2</f>
        <v>1304</v>
      </c>
      <c r="D4" s="4">
        <f t="shared" ref="D4:D9" si="12">C4*1.2</f>
        <v>1564.8</v>
      </c>
      <c r="E4" s="5">
        <f t="shared" ref="E4:E9" si="13">R4</f>
        <v>29000000</v>
      </c>
      <c r="F4" s="9">
        <f t="shared" ref="F4:F9" si="14">ROUND((E4/B4),0)</f>
        <v>26687</v>
      </c>
      <c r="G4" s="9">
        <f t="shared" ref="G4:G9" si="15">ROUND((E4/C4),0)</f>
        <v>22239</v>
      </c>
      <c r="H4" s="9">
        <f t="shared" ref="H4:H9" si="16">ROUND((E4/D4),0)</f>
        <v>18533</v>
      </c>
      <c r="I4" s="4" t="e">
        <f>#REF!</f>
        <v>#REF!</v>
      </c>
      <c r="J4" s="4">
        <f t="shared" ref="J4:J9" si="17">S4</f>
        <v>0</v>
      </c>
      <c r="O4">
        <v>0</v>
      </c>
      <c r="P4">
        <v>1304</v>
      </c>
      <c r="Q4">
        <f t="shared" ref="Q4:Q9" si="18">P4/1.2</f>
        <v>1086.6666666666667</v>
      </c>
      <c r="R4" s="2">
        <v>29000000</v>
      </c>
    </row>
    <row r="5" spans="1:20" s="41" customFormat="1" x14ac:dyDescent="0.25">
      <c r="A5" s="42">
        <f t="shared" si="9"/>
        <v>0</v>
      </c>
      <c r="B5" s="42">
        <f t="shared" si="10"/>
        <v>919.16666666666674</v>
      </c>
      <c r="C5" s="42">
        <f t="shared" si="11"/>
        <v>1103</v>
      </c>
      <c r="D5" s="42">
        <f t="shared" si="12"/>
        <v>1323.6</v>
      </c>
      <c r="E5" s="43">
        <f t="shared" si="13"/>
        <v>33346211</v>
      </c>
      <c r="F5" s="42">
        <f t="shared" si="14"/>
        <v>36279</v>
      </c>
      <c r="G5" s="42">
        <f t="shared" si="15"/>
        <v>30232</v>
      </c>
      <c r="H5" s="42">
        <f t="shared" si="16"/>
        <v>25194</v>
      </c>
      <c r="I5" s="42" t="e">
        <f>#REF!</f>
        <v>#REF!</v>
      </c>
      <c r="J5" s="42">
        <f t="shared" si="17"/>
        <v>0</v>
      </c>
      <c r="O5" s="41">
        <v>0</v>
      </c>
      <c r="P5" s="41">
        <v>1103</v>
      </c>
      <c r="Q5" s="41">
        <f t="shared" si="18"/>
        <v>919.16666666666674</v>
      </c>
      <c r="R5" s="44">
        <v>33346211</v>
      </c>
    </row>
    <row r="6" spans="1:20" s="41" customFormat="1" x14ac:dyDescent="0.25">
      <c r="A6" s="42">
        <f t="shared" si="9"/>
        <v>0</v>
      </c>
      <c r="B6" s="42">
        <f t="shared" si="10"/>
        <v>922.5</v>
      </c>
      <c r="C6" s="42">
        <f t="shared" si="11"/>
        <v>1107</v>
      </c>
      <c r="D6" s="42">
        <f t="shared" si="12"/>
        <v>1328.3999999999999</v>
      </c>
      <c r="E6" s="43">
        <f t="shared" si="13"/>
        <v>33346211</v>
      </c>
      <c r="F6" s="42">
        <f t="shared" si="14"/>
        <v>36148</v>
      </c>
      <c r="G6" s="42">
        <f t="shared" si="15"/>
        <v>30123</v>
      </c>
      <c r="H6" s="42">
        <f t="shared" si="16"/>
        <v>25103</v>
      </c>
      <c r="I6" s="42" t="e">
        <f>#REF!</f>
        <v>#REF!</v>
      </c>
      <c r="J6" s="42">
        <f t="shared" si="17"/>
        <v>0</v>
      </c>
      <c r="O6" s="41">
        <v>0</v>
      </c>
      <c r="P6" s="41">
        <v>1107</v>
      </c>
      <c r="Q6" s="41">
        <f t="shared" si="18"/>
        <v>922.5</v>
      </c>
      <c r="R6" s="44">
        <v>33346211</v>
      </c>
    </row>
    <row r="7" spans="1:20" x14ac:dyDescent="0.25">
      <c r="A7" s="4">
        <f t="shared" si="9"/>
        <v>0</v>
      </c>
      <c r="B7" s="4">
        <f t="shared" si="10"/>
        <v>770.83333333333337</v>
      </c>
      <c r="C7" s="4">
        <f t="shared" si="11"/>
        <v>925</v>
      </c>
      <c r="D7" s="4">
        <f t="shared" si="12"/>
        <v>1110</v>
      </c>
      <c r="E7" s="5">
        <f t="shared" si="13"/>
        <v>24734000</v>
      </c>
      <c r="F7" s="42">
        <f t="shared" si="14"/>
        <v>32087</v>
      </c>
      <c r="G7" s="9">
        <f t="shared" si="15"/>
        <v>26739</v>
      </c>
      <c r="H7" s="9">
        <f t="shared" si="16"/>
        <v>22283</v>
      </c>
      <c r="I7" s="4" t="e">
        <f>#REF!</f>
        <v>#REF!</v>
      </c>
      <c r="J7" s="4">
        <f t="shared" si="17"/>
        <v>0</v>
      </c>
      <c r="O7">
        <v>0</v>
      </c>
      <c r="P7">
        <v>925</v>
      </c>
      <c r="Q7">
        <f t="shared" si="18"/>
        <v>770.83333333333337</v>
      </c>
      <c r="R7" s="2">
        <v>24734000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ref="P6:P9" si="19">O8/1.2</f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 s="4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38" t="s">
        <v>35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</row>
    <row r="16" spans="1:20" x14ac:dyDescent="0.25">
      <c r="A16" s="4">
        <f t="shared" ref="A16:A28" si="32">N16</f>
        <v>0</v>
      </c>
      <c r="B16" s="4">
        <f t="shared" ref="B16:B28" si="33">Q16</f>
        <v>1300</v>
      </c>
      <c r="C16" s="4">
        <f>B16*1.2</f>
        <v>1560</v>
      </c>
      <c r="D16" s="4">
        <f t="shared" ref="D16:D28" si="34">C16*1.2</f>
        <v>1872</v>
      </c>
      <c r="E16" s="5">
        <f t="shared" ref="E16:E28" si="35">R16</f>
        <v>40000000</v>
      </c>
      <c r="F16" s="9">
        <f t="shared" ref="F16:F28" si="36">ROUND((E16/B16),0)</f>
        <v>30769</v>
      </c>
      <c r="G16" s="9">
        <f t="shared" ref="G16:G28" si="37">ROUND((E16/C16),0)</f>
        <v>25641</v>
      </c>
      <c r="H16" s="9">
        <f t="shared" ref="H16:H28" si="38">ROUND((E16/D16),0)</f>
        <v>21368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1300</v>
      </c>
      <c r="R16" s="2">
        <v>40000000</v>
      </c>
    </row>
    <row r="17" spans="1:24" x14ac:dyDescent="0.25">
      <c r="A17" s="4">
        <f t="shared" si="32"/>
        <v>0</v>
      </c>
      <c r="B17" s="4">
        <f t="shared" si="33"/>
        <v>1266</v>
      </c>
      <c r="C17" s="4">
        <f t="shared" ref="C17:C28" si="41">B17*1.2</f>
        <v>1519.2</v>
      </c>
      <c r="D17" s="4">
        <f t="shared" si="34"/>
        <v>1823.04</v>
      </c>
      <c r="E17" s="5">
        <f t="shared" si="35"/>
        <v>43800000</v>
      </c>
      <c r="F17" s="9">
        <f t="shared" si="36"/>
        <v>34597</v>
      </c>
      <c r="G17" s="9">
        <f t="shared" si="37"/>
        <v>28831</v>
      </c>
      <c r="H17" s="9">
        <f t="shared" si="38"/>
        <v>24026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1266</v>
      </c>
      <c r="R17" s="2">
        <v>43800000</v>
      </c>
    </row>
    <row r="18" spans="1:24" s="41" customFormat="1" x14ac:dyDescent="0.25">
      <c r="A18" s="42">
        <f t="shared" si="32"/>
        <v>0</v>
      </c>
      <c r="B18" s="42">
        <f t="shared" si="33"/>
        <v>1116</v>
      </c>
      <c r="C18" s="42">
        <f t="shared" si="41"/>
        <v>1339.2</v>
      </c>
      <c r="D18" s="42">
        <f t="shared" si="34"/>
        <v>1607.04</v>
      </c>
      <c r="E18" s="43">
        <f t="shared" si="35"/>
        <v>45000000</v>
      </c>
      <c r="F18" s="42">
        <f t="shared" si="36"/>
        <v>40323</v>
      </c>
      <c r="G18" s="42">
        <f t="shared" si="37"/>
        <v>33602</v>
      </c>
      <c r="H18" s="42">
        <f t="shared" si="38"/>
        <v>28002</v>
      </c>
      <c r="I18" s="42" t="e">
        <f>#REF!</f>
        <v>#REF!</v>
      </c>
      <c r="J18" s="42">
        <f t="shared" si="39"/>
        <v>0</v>
      </c>
      <c r="O18" s="41">
        <v>0</v>
      </c>
      <c r="P18" s="41">
        <f t="shared" si="40"/>
        <v>0</v>
      </c>
      <c r="Q18" s="41">
        <v>1116</v>
      </c>
      <c r="R18" s="44">
        <v>45000000</v>
      </c>
    </row>
    <row r="19" spans="1:24" x14ac:dyDescent="0.25">
      <c r="A19" s="4">
        <f t="shared" si="32"/>
        <v>0</v>
      </c>
      <c r="B19" s="4">
        <f t="shared" si="33"/>
        <v>1086</v>
      </c>
      <c r="C19" s="4">
        <f t="shared" si="41"/>
        <v>1303.2</v>
      </c>
      <c r="D19" s="4">
        <f t="shared" si="34"/>
        <v>1563.84</v>
      </c>
      <c r="E19" s="5">
        <f t="shared" si="35"/>
        <v>35500000</v>
      </c>
      <c r="F19" s="9">
        <f t="shared" si="36"/>
        <v>32689</v>
      </c>
      <c r="G19" s="9">
        <f t="shared" si="37"/>
        <v>27241</v>
      </c>
      <c r="H19" s="9">
        <f t="shared" si="38"/>
        <v>22701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1086</v>
      </c>
      <c r="R19" s="2">
        <v>35500000</v>
      </c>
    </row>
    <row r="20" spans="1:24" x14ac:dyDescent="0.25">
      <c r="A20" s="4">
        <f t="shared" si="32"/>
        <v>0</v>
      </c>
      <c r="B20" s="4">
        <f t="shared" si="33"/>
        <v>1330</v>
      </c>
      <c r="C20" s="4">
        <f t="shared" si="41"/>
        <v>1596</v>
      </c>
      <c r="D20" s="4">
        <f t="shared" si="34"/>
        <v>1915.1999999999998</v>
      </c>
      <c r="E20" s="5">
        <f t="shared" si="35"/>
        <v>43500000</v>
      </c>
      <c r="F20" s="9">
        <f t="shared" si="36"/>
        <v>32707</v>
      </c>
      <c r="G20" s="9">
        <f t="shared" si="37"/>
        <v>27256</v>
      </c>
      <c r="H20" s="9">
        <f t="shared" si="38"/>
        <v>22713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1330</v>
      </c>
      <c r="R20" s="2">
        <v>43500000</v>
      </c>
    </row>
    <row r="21" spans="1:24" x14ac:dyDescent="0.25">
      <c r="A21" s="4">
        <f t="shared" si="32"/>
        <v>0</v>
      </c>
      <c r="B21" s="4">
        <f t="shared" si="33"/>
        <v>925</v>
      </c>
      <c r="C21" s="4">
        <f t="shared" si="41"/>
        <v>1110</v>
      </c>
      <c r="D21" s="4">
        <f t="shared" si="34"/>
        <v>1332</v>
      </c>
      <c r="E21" s="5">
        <f t="shared" si="35"/>
        <v>32300000</v>
      </c>
      <c r="F21" s="9">
        <f t="shared" si="36"/>
        <v>34919</v>
      </c>
      <c r="G21" s="9">
        <f t="shared" si="37"/>
        <v>29099</v>
      </c>
      <c r="H21" s="9">
        <f t="shared" si="38"/>
        <v>24249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925</v>
      </c>
      <c r="R21" s="2">
        <v>32300000</v>
      </c>
    </row>
    <row r="22" spans="1:24" s="41" customFormat="1" x14ac:dyDescent="0.25">
      <c r="A22" s="42">
        <f t="shared" ref="A22:A24" si="42">N22</f>
        <v>0</v>
      </c>
      <c r="B22" s="42">
        <f t="shared" ref="B22:B24" si="43">Q22</f>
        <v>1086</v>
      </c>
      <c r="C22" s="42">
        <f t="shared" ref="C22:C24" si="44">B22*1.2</f>
        <v>1303.2</v>
      </c>
      <c r="D22" s="42">
        <f t="shared" ref="D22:D24" si="45">C22*1.2</f>
        <v>1563.84</v>
      </c>
      <c r="E22" s="43">
        <f t="shared" ref="E22:E24" si="46">R22</f>
        <v>45500000</v>
      </c>
      <c r="F22" s="42">
        <f t="shared" ref="F22:F24" si="47">ROUND((E22/B22),0)</f>
        <v>41897</v>
      </c>
      <c r="G22" s="42">
        <f t="shared" ref="G22:G24" si="48">ROUND((E22/C22),0)</f>
        <v>34914</v>
      </c>
      <c r="H22" s="42">
        <f t="shared" ref="H22:H24" si="49">ROUND((E22/D22),0)</f>
        <v>29095</v>
      </c>
      <c r="I22" s="42" t="e">
        <f>#REF!</f>
        <v>#REF!</v>
      </c>
      <c r="J22" s="42">
        <f t="shared" ref="J22:J24" si="50">S22</f>
        <v>0</v>
      </c>
      <c r="O22" s="41">
        <v>0</v>
      </c>
      <c r="P22" s="41">
        <f t="shared" ref="P22:P24" si="51">O22/1.2</f>
        <v>0</v>
      </c>
      <c r="Q22" s="41">
        <v>1086</v>
      </c>
      <c r="R22" s="44">
        <v>45500000</v>
      </c>
    </row>
    <row r="23" spans="1:24" x14ac:dyDescent="0.25">
      <c r="A23" s="4">
        <f t="shared" si="42"/>
        <v>0</v>
      </c>
      <c r="B23" s="4">
        <f t="shared" si="43"/>
        <v>1655</v>
      </c>
      <c r="C23" s="4">
        <f t="shared" si="44"/>
        <v>1986</v>
      </c>
      <c r="D23" s="4">
        <f t="shared" si="45"/>
        <v>2383.1999999999998</v>
      </c>
      <c r="E23" s="5">
        <f t="shared" si="46"/>
        <v>60400000</v>
      </c>
      <c r="F23" s="9">
        <f t="shared" si="47"/>
        <v>36495</v>
      </c>
      <c r="G23" s="9">
        <f t="shared" si="48"/>
        <v>30413</v>
      </c>
      <c r="H23" s="9">
        <f t="shared" si="49"/>
        <v>25344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1655</v>
      </c>
      <c r="R23" s="2">
        <v>60400000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37000</v>
      </c>
      <c r="X29" s="20" t="s">
        <v>37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39</v>
      </c>
      <c r="F31" s="7">
        <v>1330</v>
      </c>
      <c r="S31" s="10"/>
      <c r="T31" s="10"/>
      <c r="U31" s="17" t="s">
        <v>15</v>
      </c>
      <c r="V31" s="18"/>
      <c r="W31" s="19">
        <f>W29-W30</f>
        <v>34500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53</v>
      </c>
      <c r="X34" s="31">
        <v>2017</v>
      </c>
      <c r="Y34" t="s">
        <v>38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39" t="s">
        <v>40</v>
      </c>
      <c r="Q36" s="39"/>
      <c r="R36" s="39"/>
      <c r="S36" s="39"/>
      <c r="T36" s="40"/>
      <c r="U36" s="21" t="s">
        <v>20</v>
      </c>
      <c r="V36" s="23"/>
      <c r="W36" s="24">
        <f>90*W33/W35</f>
        <v>10.5</v>
      </c>
      <c r="X36" s="24"/>
    </row>
    <row r="37" spans="15:25" ht="15.75" x14ac:dyDescent="0.25">
      <c r="U37" s="17"/>
      <c r="V37" s="26"/>
      <c r="W37" s="27">
        <f>W36%</f>
        <v>0.105</v>
      </c>
      <c r="X37" s="27"/>
    </row>
    <row r="38" spans="15:25" ht="15.75" x14ac:dyDescent="0.25">
      <c r="P38" s="14" t="s">
        <v>29</v>
      </c>
      <c r="Q38" s="14" t="s">
        <v>30</v>
      </c>
      <c r="R38" s="14" t="s">
        <v>31</v>
      </c>
      <c r="S38" s="14" t="s">
        <v>32</v>
      </c>
      <c r="T38" s="12"/>
      <c r="U38" s="17" t="s">
        <v>21</v>
      </c>
      <c r="V38" s="18"/>
      <c r="W38" s="19">
        <f>W32*W37</f>
        <v>262.5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15:25" ht="15.75" x14ac:dyDescent="0.25">
      <c r="R40" s="6" t="s">
        <v>32</v>
      </c>
      <c r="S40" s="16">
        <f>SUM(S39:S39)</f>
        <v>0</v>
      </c>
      <c r="U40" s="17" t="s">
        <v>15</v>
      </c>
      <c r="V40" s="18"/>
      <c r="W40" s="19">
        <f>W31</f>
        <v>34500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33</v>
      </c>
      <c r="S42" s="16">
        <f>S40*80%</f>
        <v>0</v>
      </c>
      <c r="U42" s="28" t="s">
        <v>23</v>
      </c>
      <c r="V42" s="29"/>
      <c r="W42" s="20">
        <f>W40+W39</f>
        <v>36737.5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36</v>
      </c>
      <c r="V44" s="30"/>
      <c r="W44" s="25">
        <v>1330</v>
      </c>
      <c r="X44" s="24"/>
    </row>
    <row r="45" spans="15:25" ht="15.75" x14ac:dyDescent="0.25">
      <c r="P45" s="13" t="s">
        <v>28</v>
      </c>
      <c r="S45" s="10"/>
      <c r="T45" s="11"/>
      <c r="U45" s="17" t="s">
        <v>24</v>
      </c>
      <c r="V45" s="31"/>
      <c r="W45" s="32">
        <f>W42*W44+X46</f>
        <v>48860875</v>
      </c>
      <c r="X45" s="33">
        <v>2400000</v>
      </c>
      <c r="Y45" s="15">
        <f>W45+X45</f>
        <v>51260875</v>
      </c>
    </row>
    <row r="46" spans="15:25" ht="15.75" x14ac:dyDescent="0.25">
      <c r="S46" s="11"/>
      <c r="T46" s="10"/>
      <c r="U46" s="17" t="s">
        <v>25</v>
      </c>
      <c r="V46" s="23"/>
      <c r="W46" s="34">
        <f>W45*0.95</f>
        <v>46417831.25</v>
      </c>
      <c r="X46" s="35"/>
      <c r="Y46" s="15">
        <f>Y45*0.95</f>
        <v>48697831.25</v>
      </c>
    </row>
    <row r="47" spans="15:25" ht="15.75" x14ac:dyDescent="0.25">
      <c r="S47" s="10"/>
      <c r="T47" s="10"/>
      <c r="U47" s="17" t="s">
        <v>26</v>
      </c>
      <c r="V47" s="23"/>
      <c r="W47" s="34">
        <f>W45*0.8</f>
        <v>39088700</v>
      </c>
      <c r="X47" s="34"/>
      <c r="Y47" s="15">
        <f>Y45*0.8</f>
        <v>41008700</v>
      </c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17"/>
      <c r="V49" s="23"/>
      <c r="W49" s="36"/>
      <c r="X49" s="36"/>
    </row>
    <row r="50" spans="21:24" ht="15.75" x14ac:dyDescent="0.25">
      <c r="U50" s="37" t="s">
        <v>27</v>
      </c>
      <c r="V50" s="36"/>
      <c r="W50" s="34">
        <f>W45*0.025/12</f>
        <v>101793.48958333333</v>
      </c>
      <c r="X50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2" sqref="R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4:U14"/>
  <sheetViews>
    <sheetView workbookViewId="0">
      <selection activeCell="M38" sqref="M38"/>
    </sheetView>
  </sheetViews>
  <sheetFormatPr defaultRowHeight="15" x14ac:dyDescent="0.25"/>
  <sheetData>
    <row r="14" spans="20:21" x14ac:dyDescent="0.25">
      <c r="T14">
        <v>121.11</v>
      </c>
      <c r="U14">
        <f>T14*10.764</f>
        <v>1303.6280399999998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S17:T17"/>
  <sheetViews>
    <sheetView workbookViewId="0">
      <selection activeCell="T25" sqref="T25"/>
    </sheetView>
  </sheetViews>
  <sheetFormatPr defaultRowHeight="15" x14ac:dyDescent="0.25"/>
  <sheetData>
    <row r="17" spans="19:20" x14ac:dyDescent="0.25">
      <c r="S17">
        <v>102.84</v>
      </c>
      <c r="T17">
        <f>S17*10.764</f>
        <v>1106.96976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S11:T11"/>
  <sheetViews>
    <sheetView workbookViewId="0">
      <selection activeCell="T12" sqref="T12"/>
    </sheetView>
  </sheetViews>
  <sheetFormatPr defaultRowHeight="15" x14ac:dyDescent="0.25"/>
  <sheetData>
    <row r="11" spans="19:20" x14ac:dyDescent="0.25">
      <c r="S11">
        <v>102.84</v>
      </c>
      <c r="T11">
        <f>S11*10.764</f>
        <v>1106.96976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A2A42-580B-4F34-A9C2-8328F19E2D9C}">
  <dimension ref="S10:S13"/>
  <sheetViews>
    <sheetView workbookViewId="0">
      <selection activeCell="T13" sqref="T13"/>
    </sheetView>
  </sheetViews>
  <sheetFormatPr defaultRowHeight="15" x14ac:dyDescent="0.25"/>
  <cols>
    <col min="19" max="19" width="21.140625" customWidth="1"/>
  </cols>
  <sheetData>
    <row r="10" spans="19:19" x14ac:dyDescent="0.25">
      <c r="S10">
        <v>23951000</v>
      </c>
    </row>
    <row r="11" spans="19:19" x14ac:dyDescent="0.25">
      <c r="S11">
        <v>753000</v>
      </c>
    </row>
    <row r="12" spans="19:19" x14ac:dyDescent="0.25">
      <c r="S12">
        <v>30000</v>
      </c>
    </row>
    <row r="13" spans="19:19" x14ac:dyDescent="0.25">
      <c r="S13">
        <f>SUM(S10:S12)</f>
        <v>24734000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P20" sqref="P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17" sqref="P1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2" sqref="S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8" sqref="W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O12" sqref="O1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2024-09-13T07:28:22Z</dcterms:modified>
</cp:coreProperties>
</file>