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ASHMI\September 2024\Satyanarayan Gangaram Goud - Cosmos\"/>
    </mc:Choice>
  </mc:AlternateContent>
  <xr:revisionPtr revIDLastSave="0" documentId="13_ncr:1_{CB31D0A0-3C54-4FDD-A808-32DF9C6F05D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3" sheetId="7" r:id="rId3"/>
    <sheet name="Sheet4" sheetId="8" r:id="rId4"/>
    <sheet name="Sheet5" sheetId="9" r:id="rId5"/>
    <sheet name="Sheet6" sheetId="10" r:id="rId6"/>
  </sheets>
  <calcPr calcId="191029"/>
</workbook>
</file>

<file path=xl/calcChain.xml><?xml version="1.0" encoding="utf-8"?>
<calcChain xmlns="http://schemas.openxmlformats.org/spreadsheetml/2006/main">
  <c r="C10" i="4" l="1"/>
  <c r="C20" i="4" l="1"/>
  <c r="C28" i="4" s="1"/>
  <c r="O19" i="4"/>
  <c r="H19" i="4"/>
  <c r="J19" i="4" s="1"/>
  <c r="K19" i="4" s="1"/>
  <c r="L19" i="4" s="1"/>
  <c r="N19" i="4" s="1"/>
  <c r="O17" i="4"/>
  <c r="H17" i="4"/>
  <c r="J17" i="4" s="1"/>
  <c r="K17" i="4" s="1"/>
  <c r="L17" i="4" s="1"/>
  <c r="N17" i="4" s="1"/>
  <c r="M19" i="4" l="1"/>
  <c r="M17" i="4"/>
  <c r="I19" i="4"/>
  <c r="I17" i="4"/>
  <c r="C12" i="4" l="1"/>
  <c r="K20" i="4" l="1"/>
  <c r="L20" i="4" s="1"/>
  <c r="M20" i="4" s="1"/>
  <c r="O18" i="4" l="1"/>
  <c r="O20" i="4" s="1"/>
  <c r="H18" i="4"/>
  <c r="J18" i="4" s="1"/>
  <c r="K18" i="4" s="1"/>
  <c r="L18" i="4" s="1"/>
  <c r="N18" i="4" s="1"/>
  <c r="N20" i="4" s="1"/>
  <c r="C34" i="4" s="1"/>
  <c r="M18" i="4" l="1"/>
  <c r="I18" i="4"/>
  <c r="C120" i="4" l="1"/>
  <c r="B89" i="4" l="1"/>
  <c r="B90" i="4" s="1"/>
  <c r="C33" i="4" l="1"/>
  <c r="C30" i="4"/>
  <c r="C36" i="4" s="1"/>
  <c r="C25" i="4" l="1"/>
  <c r="C37" i="4" l="1"/>
  <c r="C38" i="4" s="1"/>
  <c r="C39" i="4" l="1"/>
</calcChain>
</file>

<file path=xl/sharedStrings.xml><?xml version="1.0" encoding="utf-8"?>
<sst xmlns="http://schemas.openxmlformats.org/spreadsheetml/2006/main" count="57" uniqueCount="43">
  <si>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</si>
  <si>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</si>
  <si>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</si>
  <si>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</si>
  <si>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</si>
  <si>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</si>
  <si>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</si>
  <si>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</si>
  <si>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</si>
  <si>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</si>
  <si>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</si>
  <si>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</si>
  <si>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</si>
  <si>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</si>
  <si>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</si>
  <si>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</si>
  <si>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</si>
  <si>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</si>
  <si>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</si>
  <si>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</si>
  <si>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</si>
  <si>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</si>
  <si>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</si>
  <si>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</si>
  <si>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</si>
  <si>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</si>
  <si>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</si>
  <si>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</si>
  <si>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</si>
  <si>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</si>
  <si>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</si>
  <si>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</si>
  <si>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</si>
  <si>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Structure Value (as per approved plan)</t>
  </si>
  <si>
    <t xml:space="preserve">Ground Floor </t>
  </si>
  <si>
    <t xml:space="preserve"> </t>
  </si>
  <si>
    <t>Per Sq.M</t>
  </si>
  <si>
    <t>(Sq. M)</t>
  </si>
  <si>
    <t xml:space="preserve">Total Land Area </t>
  </si>
  <si>
    <t>per Sq.M</t>
  </si>
  <si>
    <t>land area -</t>
  </si>
  <si>
    <t xml:space="preserve">First Floor </t>
  </si>
  <si>
    <t>Second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</si>
</sst>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3"/>
      <color theme="1"/>
      <name val="Arial"/>
      <family val="2"/>
    </font>
    <font>
      <b/>
      <sz val="14"/>
      <color theme="1"/>
      <name val="Arial Narrow"/>
      <family val="2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1" fillId="0" borderId="0" xfId="0" applyFont="1" applyBorder="1" applyAlignment="1">
      <alignment horizontal="center"/>
    </xf>
    <xf numFmtId="2" fontId="1" fillId="0" borderId="0" xfId="1" applyNumberFormat="1" applyFont="1" applyBorder="1" applyAlignment="1">
      <alignment wrapText="1"/>
    </xf>
    <xf numFmtId="0" fontId="15" fillId="0" borderId="0" xfId="0" applyFont="1" applyBorder="1"/>
    <xf numFmtId="0" fontId="16" fillId="0" borderId="0" xfId="0" applyFont="1" applyBorder="1"/>
    <xf numFmtId="0" fontId="0" fillId="0" borderId="0" xfId="0" applyFont="1" applyBorder="1"/>
    <xf numFmtId="0" fontId="1" fillId="0" borderId="0" xfId="0" applyFont="1" applyBorder="1"/>
    <xf numFmtId="0" fontId="3" fillId="0" borderId="0" xfId="0" applyFont="1" applyBorder="1"/>
    <xf numFmtId="0" fontId="1" fillId="0" borderId="0" xfId="0" applyFont="1" applyAlignment="1">
      <alignment horizontal="left"/>
    </xf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2" fontId="17" fillId="0" borderId="0" xfId="0" applyNumberFormat="1" applyFont="1" applyAlignment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9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164" fontId="1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0" fontId="1" fillId="0" borderId="1" xfId="0" applyFont="1" applyBorder="1" applyAlignment="1">
      <alignment wrapText="1"/>
    </xf>
    <xf numFmtId="2" fontId="7" fillId="0" borderId="1" xfId="1" applyNumberFormat="1" applyFont="1" applyBorder="1" applyAlignment="1">
      <alignment vertical="center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8" fillId="0" borderId="0" xfId="0" applyFont="1" applyAlignment="1">
      <alignment horizontal="left" wrapText="1"/>
    </xf>
    <xf numFmtId="0" fontId="6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792015</xdr:colOff>
      <xdr:row>17</xdr:row>
      <xdr:rowOff>36900</xdr:rowOff>
    </xdr:from>
    <xdr:to>
      <xdr:col>29</xdr:col>
      <xdr:colOff>35556</xdr:colOff>
      <xdr:row>51</xdr:row>
      <xdr:rowOff>34535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0F662-134C-4BD5-AE61-10867F51F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68309" y="4564076"/>
          <a:ext cx="17912541" cy="7259047"/>
        </a:xfrm>
        <a:prstGeom prst="rect">
          <a:avLst/>
        </a:prstGeom>
      </xdr:spPr>
    </xdr:pic>
    <xdr:clientData/>
  </xdr:twoCellAnchor>
  <xdr:twoCellAnchor editAs="oneCell">
    <xdr:from>
      <xdr:col>7</xdr:col>
      <xdr:colOff>337515</xdr:colOff>
      <xdr:row>2</xdr:row>
      <xdr:rowOff>178714</xdr:rowOff>
    </xdr:from>
    <xdr:to>
      <xdr:col>17</xdr:col>
      <xdr:colOff>740660</xdr:colOff>
      <xdr:row>10</xdr:row>
      <xdr:rowOff>192149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95CF67-F57B-4A90-98BA-D8DAB0E8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8450" y="592844"/>
          <a:ext cx="10681862" cy="1901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273902</xdr:colOff>
      <xdr:row>2</xdr:row>
      <xdr:rowOff>38679</xdr:rowOff>
    </xdr:from>
    <xdr:to>
      <xdr:col>27</xdr:col>
      <xdr:colOff>353692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EC3A50-489A-4F2C-87DF-05137F81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8302" y="419679"/>
          <a:ext cx="8004590" cy="561917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0</xdr:row>
      <xdr:rowOff>0</xdr:rowOff>
    </xdr:from>
    <xdr:to>
      <xdr:col>14</xdr:col>
      <xdr:colOff>133351</xdr:colOff>
      <xdr:row>36</xdr:row>
      <xdr:rowOff>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CDC944-7553-4CE5-9ED8-7A2A6AA2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1" y="0"/>
          <a:ext cx="7905750" cy="6858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296507</xdr:colOff>
      <xdr:row>47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4E390-E339-4F87-806C-DE8C7CE6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3090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2:P177"/>
  <sheetViews>
    <sheetView tabSelected="1" zoomScaleNormal="100" workbookViewId="0">
      <pane xSplit="3" ySplit="15" topLeftCell="D25" activePane="bottomRight" state="frozen"/>
      <selection pane="topRight" activeCell="C1" sqref="C1"/>
      <selection pane="bottomLeft" activeCell="A7" sqref="A7"/>
      <selection pane="bottomRight" activeCell="N32" sqref="N32"/>
    </sheetView>
  </sheetViews>
  <sheetFormatPr defaultColWidth="20" defaultRowHeight="16.5" x14ac:dyDescent="0.3"/>
  <cols>
    <col min="1" max="1" width="6.7109375" style="1" customWidth="1"/>
    <col min="2" max="2" width="28.28515625" style="16" customWidth="1"/>
    <col min="3" max="3" width="20.140625" style="61" customWidth="1"/>
    <col min="4" max="4" width="8.7109375" style="1" customWidth="1"/>
    <col min="5" max="5" width="9.42578125" style="1" customWidth="1"/>
    <col min="6" max="6" width="11.285156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4.5703125" style="1" customWidth="1"/>
    <col min="14" max="14" width="17.28515625" style="4" customWidth="1"/>
    <col min="15" max="15" width="20.140625" style="4" customWidth="1"/>
    <col min="16" max="16384" width="20" style="1"/>
  </cols>
  <sheetData>
    <row r="2" spans="2:16" x14ac:dyDescent="0.3">
      <c r="B2" s="63"/>
      <c r="C2" s="64"/>
    </row>
    <row r="3" spans="2:16" x14ac:dyDescent="0.3">
      <c r="B3" s="70"/>
      <c r="C3" s="65"/>
      <c r="D3" s="66"/>
      <c r="E3" s="67"/>
      <c r="F3" s="68"/>
      <c r="G3" s="69"/>
    </row>
    <row r="4" spans="2:16" ht="21.75" customHeight="1" x14ac:dyDescent="0.3">
      <c r="B4" s="97"/>
      <c r="C4" s="97"/>
      <c r="D4" s="97"/>
      <c r="E4" s="97"/>
      <c r="F4" s="97"/>
      <c r="G4" s="97"/>
    </row>
    <row r="5" spans="2:16" ht="29.25" customHeight="1" x14ac:dyDescent="0.3">
      <c r="B5" s="99"/>
      <c r="C5" s="99"/>
      <c r="D5" s="99"/>
      <c r="E5" s="99"/>
      <c r="F5" s="99"/>
      <c r="G5" s="99"/>
      <c r="H5" s="74"/>
      <c r="I5" s="1"/>
      <c r="J5" s="1"/>
      <c r="L5" s="1"/>
    </row>
    <row r="6" spans="2:16" ht="17.25" customHeight="1" x14ac:dyDescent="0.3">
      <c r="B6" s="74"/>
      <c r="C6" s="74"/>
      <c r="D6" s="74"/>
      <c r="E6" s="74"/>
      <c r="F6" s="74"/>
      <c r="G6" s="74"/>
      <c r="H6" s="74"/>
      <c r="I6" s="1"/>
      <c r="J6" s="1"/>
      <c r="L6" s="1"/>
    </row>
    <row r="7" spans="2:16" ht="15.75" customHeight="1" x14ac:dyDescent="0.3">
      <c r="B7" s="6" t="s">
        <v>11</v>
      </c>
      <c r="C7" s="52"/>
    </row>
    <row r="8" spans="2:16" x14ac:dyDescent="0.3">
      <c r="B8" s="12" t="s">
        <v>40</v>
      </c>
      <c r="C8" s="62">
        <v>100</v>
      </c>
      <c r="D8" s="38" t="s">
        <v>32</v>
      </c>
      <c r="G8" s="1"/>
      <c r="H8" s="1"/>
      <c r="I8" s="1"/>
      <c r="K8" s="4"/>
      <c r="M8" s="4"/>
      <c r="N8" s="1"/>
      <c r="O8" s="1"/>
    </row>
    <row r="9" spans="2:16" x14ac:dyDescent="0.3">
      <c r="B9" s="12" t="s">
        <v>40</v>
      </c>
      <c r="C9" s="62"/>
      <c r="D9" s="38" t="s">
        <v>32</v>
      </c>
      <c r="G9" s="1"/>
      <c r="H9" s="1"/>
      <c r="I9" s="1"/>
      <c r="K9" s="4"/>
      <c r="M9" s="4"/>
      <c r="N9" s="1"/>
      <c r="O9" s="1"/>
    </row>
    <row r="10" spans="2:16" x14ac:dyDescent="0.3">
      <c r="B10" s="87" t="s">
        <v>38</v>
      </c>
      <c r="C10" s="62">
        <f>C9+C8</f>
        <v>100</v>
      </c>
      <c r="D10" s="38" t="s">
        <v>32</v>
      </c>
      <c r="G10" s="1"/>
      <c r="H10" s="1"/>
      <c r="I10" s="1"/>
      <c r="K10" s="4"/>
      <c r="M10" s="4"/>
      <c r="N10" s="1"/>
      <c r="O10" s="1"/>
    </row>
    <row r="11" spans="2:16" x14ac:dyDescent="0.3">
      <c r="B11" s="13" t="s">
        <v>5</v>
      </c>
      <c r="C11" s="53">
        <v>65000</v>
      </c>
      <c r="D11" s="14"/>
      <c r="F11" s="78"/>
      <c r="G11" s="52"/>
      <c r="H11" s="1"/>
      <c r="K11" s="4"/>
      <c r="M11" s="4"/>
      <c r="N11" s="1"/>
      <c r="O11" s="1"/>
    </row>
    <row r="12" spans="2:16" x14ac:dyDescent="0.3">
      <c r="B12" s="39" t="s">
        <v>16</v>
      </c>
      <c r="C12" s="76">
        <f>C10*C11</f>
        <v>6500000</v>
      </c>
      <c r="D12" s="14"/>
      <c r="G12" s="18"/>
      <c r="H12" s="1"/>
      <c r="K12" s="4"/>
      <c r="M12" s="4"/>
      <c r="N12" s="1"/>
      <c r="O12" s="1"/>
    </row>
    <row r="13" spans="2:16" ht="20.25" customHeight="1" x14ac:dyDescent="0.3">
      <c r="B13" s="40"/>
      <c r="C13" s="55"/>
      <c r="D13" s="41"/>
      <c r="F13" s="18"/>
      <c r="G13" s="20"/>
      <c r="H13" s="1"/>
      <c r="K13" s="4"/>
      <c r="M13" s="4"/>
      <c r="N13" s="1"/>
      <c r="O13" s="1"/>
    </row>
    <row r="14" spans="2:16" ht="33" customHeight="1" x14ac:dyDescent="0.3">
      <c r="B14" s="98" t="s">
        <v>33</v>
      </c>
      <c r="C14" s="98"/>
      <c r="E14" s="17"/>
    </row>
    <row r="15" spans="2:16" s="2" customFormat="1" ht="51" x14ac:dyDescent="0.2">
      <c r="B15" s="42" t="s">
        <v>17</v>
      </c>
      <c r="C15" s="56" t="s">
        <v>28</v>
      </c>
      <c r="D15" s="42" t="s">
        <v>0</v>
      </c>
      <c r="E15" s="42" t="s">
        <v>1</v>
      </c>
      <c r="F15" s="42" t="s">
        <v>2</v>
      </c>
      <c r="G15" s="42" t="s">
        <v>18</v>
      </c>
      <c r="H15" s="42" t="s">
        <v>31</v>
      </c>
      <c r="I15" s="42" t="s">
        <v>19</v>
      </c>
      <c r="J15" s="42" t="s">
        <v>3</v>
      </c>
      <c r="K15" s="42" t="s">
        <v>4</v>
      </c>
      <c r="L15" s="42" t="s">
        <v>14</v>
      </c>
      <c r="M15" s="42" t="s">
        <v>20</v>
      </c>
      <c r="N15" s="42" t="s">
        <v>15</v>
      </c>
      <c r="O15" s="42" t="s">
        <v>21</v>
      </c>
      <c r="P15" s="2" t="s">
        <v>35</v>
      </c>
    </row>
    <row r="16" spans="2:16" s="22" customFormat="1" x14ac:dyDescent="0.2">
      <c r="B16" s="21"/>
      <c r="C16" s="56" t="s">
        <v>37</v>
      </c>
      <c r="D16" s="42"/>
      <c r="E16" s="42"/>
      <c r="F16" s="42"/>
      <c r="G16" s="3" t="s">
        <v>22</v>
      </c>
      <c r="H16" s="42"/>
      <c r="I16" s="42"/>
      <c r="J16" s="3"/>
      <c r="K16" s="3"/>
      <c r="L16" s="3" t="s">
        <v>22</v>
      </c>
      <c r="M16" s="3" t="s">
        <v>22</v>
      </c>
      <c r="N16" s="3" t="s">
        <v>22</v>
      </c>
      <c r="O16" s="3" t="s">
        <v>22</v>
      </c>
    </row>
    <row r="17" spans="2:16" s="22" customFormat="1" x14ac:dyDescent="0.3">
      <c r="B17" s="45" t="s">
        <v>34</v>
      </c>
      <c r="C17" s="91">
        <v>16.329999999999998</v>
      </c>
      <c r="D17" s="23">
        <v>2019</v>
      </c>
      <c r="E17" s="23">
        <v>2024</v>
      </c>
      <c r="F17" s="44">
        <v>60</v>
      </c>
      <c r="G17" s="44">
        <v>30000</v>
      </c>
      <c r="H17" s="44">
        <f t="shared" ref="H17" si="0">E17-D17</f>
        <v>5</v>
      </c>
      <c r="I17" s="44">
        <f t="shared" ref="I17" si="1">F17-H17</f>
        <v>55</v>
      </c>
      <c r="J17" s="44">
        <f t="shared" ref="J17" si="2">IF(H17&gt;=5,90*H17/F17,0)</f>
        <v>7.5</v>
      </c>
      <c r="K17" s="44">
        <f t="shared" ref="K17" si="3">G17/100*J17</f>
        <v>2250</v>
      </c>
      <c r="L17" s="44">
        <f t="shared" ref="L17" si="4">ROUND((G17-K17),0)</f>
        <v>27750</v>
      </c>
      <c r="M17" s="44">
        <f t="shared" ref="M17" si="5">O17-N17</f>
        <v>36742</v>
      </c>
      <c r="N17" s="44">
        <f t="shared" ref="N17" si="6">ROUND(L17*C17,0)</f>
        <v>453158</v>
      </c>
      <c r="O17" s="44">
        <f t="shared" ref="O17" si="7">ROUND(G17*C17,0)</f>
        <v>489900</v>
      </c>
    </row>
    <row r="18" spans="2:16" s="22" customFormat="1" x14ac:dyDescent="0.3">
      <c r="B18" s="90" t="s">
        <v>41</v>
      </c>
      <c r="C18" s="91">
        <v>40.49</v>
      </c>
      <c r="D18" s="23">
        <v>2019</v>
      </c>
      <c r="E18" s="23">
        <v>2024</v>
      </c>
      <c r="F18" s="44">
        <v>60</v>
      </c>
      <c r="G18" s="44">
        <v>30000</v>
      </c>
      <c r="H18" s="44">
        <f t="shared" ref="H18" si="8">E18-D18</f>
        <v>5</v>
      </c>
      <c r="I18" s="44">
        <f t="shared" ref="I18" si="9">F18-H18</f>
        <v>55</v>
      </c>
      <c r="J18" s="44">
        <f t="shared" ref="J18" si="10">IF(H18&gt;=5,90*H18/F18,0)</f>
        <v>7.5</v>
      </c>
      <c r="K18" s="44">
        <f t="shared" ref="K18" si="11">G18/100*J18</f>
        <v>2250</v>
      </c>
      <c r="L18" s="44">
        <f t="shared" ref="L18" si="12">ROUND((G18-K18),0)</f>
        <v>27750</v>
      </c>
      <c r="M18" s="44">
        <f t="shared" ref="M18" si="13">O18-N18</f>
        <v>91102</v>
      </c>
      <c r="N18" s="44">
        <f t="shared" ref="N18" si="14">ROUND(L18*C18,0)</f>
        <v>1123598</v>
      </c>
      <c r="O18" s="44">
        <f t="shared" ref="O18" si="15">ROUND(G18*C18,0)</f>
        <v>1214700</v>
      </c>
    </row>
    <row r="19" spans="2:16" s="22" customFormat="1" x14ac:dyDescent="0.3">
      <c r="B19" s="45" t="s">
        <v>42</v>
      </c>
      <c r="C19" s="91">
        <v>40.49</v>
      </c>
      <c r="D19" s="23">
        <v>2019</v>
      </c>
      <c r="E19" s="23">
        <v>2024</v>
      </c>
      <c r="F19" s="44">
        <v>50</v>
      </c>
      <c r="G19" s="44">
        <v>30000</v>
      </c>
      <c r="H19" s="44">
        <f t="shared" ref="H19" si="16">E19-D19</f>
        <v>5</v>
      </c>
      <c r="I19" s="44">
        <f t="shared" ref="I19" si="17">F19-H19</f>
        <v>45</v>
      </c>
      <c r="J19" s="44">
        <f t="shared" ref="J19" si="18">IF(H19&gt;=5,90*H19/F19,0)</f>
        <v>9</v>
      </c>
      <c r="K19" s="44">
        <f t="shared" ref="K19" si="19">G19/100*J19</f>
        <v>2700</v>
      </c>
      <c r="L19" s="44">
        <f t="shared" ref="L19" si="20">ROUND((G19-K19),0)</f>
        <v>27300</v>
      </c>
      <c r="M19" s="44">
        <f t="shared" ref="M19" si="21">O19-N19</f>
        <v>109323</v>
      </c>
      <c r="N19" s="44">
        <f t="shared" ref="N19" si="22">ROUND(L19*C19,0)</f>
        <v>1105377</v>
      </c>
      <c r="O19" s="44">
        <f t="shared" ref="O19" si="23">ROUND(G19*C19,0)</f>
        <v>1214700</v>
      </c>
    </row>
    <row r="20" spans="2:16" s="26" customFormat="1" x14ac:dyDescent="0.3">
      <c r="B20" s="25"/>
      <c r="C20" s="57">
        <f>SUM(C17:C19)</f>
        <v>97.31</v>
      </c>
      <c r="D20" s="45"/>
      <c r="E20" s="23"/>
      <c r="F20" s="44"/>
      <c r="G20" s="44"/>
      <c r="H20" s="44"/>
      <c r="I20" s="44"/>
      <c r="J20" s="44"/>
      <c r="K20" s="44">
        <f t="shared" ref="K20:M20" si="24">G20/100*J20</f>
        <v>0</v>
      </c>
      <c r="L20" s="44">
        <f t="shared" ref="L20" si="25">ROUND((G20-K20),0)</f>
        <v>0</v>
      </c>
      <c r="M20" s="44">
        <f t="shared" si="24"/>
        <v>0</v>
      </c>
      <c r="N20" s="88">
        <f>SUM(N17:N19)</f>
        <v>2682133</v>
      </c>
      <c r="O20" s="88">
        <f>SUM(O17:O19)</f>
        <v>2919300</v>
      </c>
      <c r="P20" s="80"/>
    </row>
    <row r="21" spans="2:16" s="26" customFormat="1" ht="18.75" customHeight="1" x14ac:dyDescent="0.3">
      <c r="B21" s="47"/>
      <c r="C21" s="58"/>
      <c r="D21" s="48"/>
      <c r="E21" s="48"/>
      <c r="F21" s="49"/>
      <c r="G21" s="50"/>
      <c r="H21" s="51"/>
      <c r="I21" s="51"/>
      <c r="J21" s="51"/>
      <c r="K21" s="51"/>
      <c r="L21" s="51"/>
    </row>
    <row r="22" spans="2:16" x14ac:dyDescent="0.3">
      <c r="B22" s="92" t="s">
        <v>23</v>
      </c>
      <c r="C22" s="92"/>
      <c r="D22" s="24"/>
      <c r="E22" s="24"/>
      <c r="G22" s="75"/>
      <c r="H22" s="29"/>
      <c r="I22" s="1"/>
      <c r="J22" s="1"/>
      <c r="L22" s="1"/>
      <c r="N22" s="1"/>
      <c r="O22" s="1"/>
      <c r="P22" s="19"/>
    </row>
    <row r="23" spans="2:16" x14ac:dyDescent="0.3">
      <c r="B23" s="12" t="s">
        <v>24</v>
      </c>
      <c r="C23" s="76"/>
      <c r="D23" s="24"/>
      <c r="E23" s="4"/>
      <c r="F23" s="75"/>
      <c r="H23" s="89"/>
      <c r="I23" s="1"/>
      <c r="J23" s="1"/>
      <c r="L23" s="1"/>
      <c r="M23" s="83"/>
      <c r="N23" s="83"/>
      <c r="O23" s="1"/>
      <c r="P23" s="19"/>
    </row>
    <row r="24" spans="2:16" x14ac:dyDescent="0.3">
      <c r="B24" s="13" t="s">
        <v>5</v>
      </c>
      <c r="C24" s="77"/>
      <c r="D24" s="24"/>
      <c r="E24" s="24"/>
      <c r="G24" s="29"/>
      <c r="H24" s="29"/>
      <c r="I24" s="26"/>
      <c r="J24" s="26"/>
      <c r="K24" s="26"/>
      <c r="L24" s="26"/>
      <c r="N24" s="82"/>
      <c r="O24" s="1"/>
    </row>
    <row r="25" spans="2:16" x14ac:dyDescent="0.3">
      <c r="B25" s="13" t="s">
        <v>6</v>
      </c>
      <c r="C25" s="76">
        <f>ROUND((C23*C24),0)</f>
        <v>0</v>
      </c>
      <c r="D25" s="24"/>
      <c r="E25" s="86"/>
      <c r="G25" s="29"/>
      <c r="H25" s="29"/>
      <c r="I25" s="1"/>
      <c r="J25" s="1"/>
      <c r="L25" s="19"/>
      <c r="M25" s="19"/>
      <c r="N25" s="1"/>
      <c r="O25" s="1"/>
    </row>
    <row r="26" spans="2:16" x14ac:dyDescent="0.3">
      <c r="B26" s="27"/>
      <c r="C26" s="59"/>
      <c r="D26" s="24"/>
      <c r="E26" s="46"/>
      <c r="G26" s="84"/>
      <c r="H26" s="84"/>
      <c r="I26" s="1"/>
      <c r="J26" s="26"/>
      <c r="K26" s="26"/>
      <c r="L26" s="1"/>
      <c r="N26" s="1"/>
      <c r="O26" s="1"/>
    </row>
    <row r="27" spans="2:16" ht="16.5" customHeight="1" x14ac:dyDescent="0.3">
      <c r="B27" s="93" t="s">
        <v>13</v>
      </c>
      <c r="C27" s="94"/>
      <c r="D27" s="24"/>
      <c r="E27" s="28"/>
      <c r="F27" s="11"/>
      <c r="G27" s="72"/>
      <c r="H27" s="71"/>
      <c r="I27" s="1"/>
      <c r="J27" s="1"/>
      <c r="L27" s="1"/>
      <c r="M27" s="81"/>
      <c r="N27" s="1"/>
      <c r="O27" s="1"/>
    </row>
    <row r="28" spans="2:16" x14ac:dyDescent="0.3">
      <c r="B28" s="12" t="s">
        <v>9</v>
      </c>
      <c r="C28" s="54">
        <f>C10-C20</f>
        <v>2.6899999999999977</v>
      </c>
      <c r="D28" s="30"/>
      <c r="E28" s="4"/>
      <c r="F28" s="11"/>
      <c r="H28" s="1"/>
      <c r="I28" s="1"/>
      <c r="J28" s="1"/>
      <c r="L28" s="1"/>
      <c r="M28" s="81"/>
      <c r="N28" s="1"/>
      <c r="O28" s="1"/>
    </row>
    <row r="29" spans="2:16" x14ac:dyDescent="0.3">
      <c r="B29" s="13" t="s">
        <v>5</v>
      </c>
      <c r="C29" s="53"/>
      <c r="D29" s="17"/>
      <c r="E29" s="4"/>
      <c r="H29" s="1"/>
      <c r="I29" s="1"/>
      <c r="J29" s="1"/>
      <c r="L29" s="1"/>
      <c r="N29" s="1"/>
      <c r="O29" s="1"/>
    </row>
    <row r="30" spans="2:16" x14ac:dyDescent="0.3">
      <c r="B30" s="13" t="s">
        <v>6</v>
      </c>
      <c r="C30" s="54">
        <f>ROUND((C28*C29),0)</f>
        <v>0</v>
      </c>
      <c r="D30" s="5"/>
      <c r="E30" s="4"/>
      <c r="H30" s="1"/>
      <c r="I30" s="1"/>
      <c r="J30" s="1"/>
      <c r="L30" s="1"/>
      <c r="M30" s="26"/>
      <c r="O30" s="1"/>
    </row>
    <row r="31" spans="2:16" x14ac:dyDescent="0.3">
      <c r="C31" s="60"/>
      <c r="D31" s="5"/>
      <c r="E31" s="5"/>
      <c r="G31" s="11"/>
      <c r="I31" s="7"/>
      <c r="J31" s="7"/>
      <c r="M31" s="81"/>
      <c r="N31" s="1"/>
    </row>
    <row r="32" spans="2:16" x14ac:dyDescent="0.3">
      <c r="B32" s="95"/>
      <c r="C32" s="96"/>
      <c r="D32" s="11"/>
      <c r="E32" s="4"/>
      <c r="F32" s="7"/>
      <c r="G32" s="7"/>
      <c r="H32" s="1"/>
      <c r="J32" s="11"/>
      <c r="K32" s="4"/>
      <c r="M32" s="26"/>
      <c r="O32" s="1"/>
    </row>
    <row r="33" spans="2:16" x14ac:dyDescent="0.3">
      <c r="B33" s="31" t="s">
        <v>11</v>
      </c>
      <c r="C33" s="54">
        <f>C12</f>
        <v>6500000</v>
      </c>
      <c r="D33" s="9"/>
      <c r="E33" s="9"/>
      <c r="F33" s="10"/>
      <c r="G33" s="10"/>
      <c r="H33" s="1"/>
      <c r="J33" s="8"/>
      <c r="K33" s="4"/>
      <c r="M33" s="81"/>
      <c r="N33" s="1"/>
      <c r="O33" s="1"/>
    </row>
    <row r="34" spans="2:16" x14ac:dyDescent="0.3">
      <c r="B34" s="31" t="s">
        <v>12</v>
      </c>
      <c r="C34" s="54">
        <f>N20</f>
        <v>2682133</v>
      </c>
      <c r="D34" s="9"/>
      <c r="E34" s="9"/>
      <c r="F34" s="79"/>
      <c r="J34" s="10"/>
      <c r="K34" s="4"/>
      <c r="M34" s="81"/>
      <c r="N34" s="1"/>
      <c r="P34" s="4"/>
    </row>
    <row r="35" spans="2:16" x14ac:dyDescent="0.3">
      <c r="B35" s="31" t="s">
        <v>25</v>
      </c>
      <c r="C35" s="54"/>
      <c r="D35" s="9"/>
      <c r="E35" s="9"/>
      <c r="F35" s="10"/>
      <c r="G35" s="10"/>
      <c r="J35" s="10"/>
      <c r="K35" s="4"/>
      <c r="M35" s="81"/>
      <c r="N35" s="1"/>
      <c r="O35" s="1"/>
    </row>
    <row r="36" spans="2:16" x14ac:dyDescent="0.3">
      <c r="B36" s="31" t="s">
        <v>10</v>
      </c>
      <c r="C36" s="54">
        <f>C30</f>
        <v>0</v>
      </c>
      <c r="D36" s="9"/>
      <c r="E36" s="9"/>
      <c r="F36" s="10"/>
      <c r="G36" s="10"/>
      <c r="H36" s="1"/>
      <c r="J36" s="10"/>
      <c r="K36" s="4"/>
      <c r="M36" s="4"/>
      <c r="N36" s="1"/>
      <c r="O36" s="1"/>
    </row>
    <row r="37" spans="2:16" x14ac:dyDescent="0.3">
      <c r="B37" s="32" t="s">
        <v>29</v>
      </c>
      <c r="C37" s="73">
        <f>C33+C34+C35+C36</f>
        <v>9182133</v>
      </c>
      <c r="D37" s="8"/>
      <c r="E37" s="4"/>
      <c r="F37" s="15"/>
      <c r="G37" s="4" t="s">
        <v>30</v>
      </c>
      <c r="J37" s="1"/>
      <c r="K37" s="4"/>
      <c r="M37" s="4"/>
      <c r="N37" s="1"/>
      <c r="O37" s="1"/>
    </row>
    <row r="38" spans="2:16" x14ac:dyDescent="0.3">
      <c r="B38" s="32" t="s">
        <v>7</v>
      </c>
      <c r="C38" s="73">
        <f>ROUND(C37*0.9,0)</f>
        <v>8263920</v>
      </c>
      <c r="D38" s="8"/>
      <c r="E38" s="4"/>
      <c r="J38" s="1"/>
      <c r="K38" s="4"/>
      <c r="M38" s="4"/>
      <c r="N38" s="1"/>
      <c r="O38" s="1"/>
    </row>
    <row r="39" spans="2:16" x14ac:dyDescent="0.3">
      <c r="B39" s="32" t="s">
        <v>8</v>
      </c>
      <c r="C39" s="73">
        <f>MROUND(C37*80%,1)</f>
        <v>7345706</v>
      </c>
      <c r="D39" s="8"/>
      <c r="E39" s="4"/>
      <c r="F39" s="15"/>
      <c r="G39" s="15"/>
      <c r="J39" s="1"/>
      <c r="K39" s="4"/>
      <c r="M39" s="4"/>
      <c r="N39" s="1"/>
      <c r="O39" s="1"/>
    </row>
    <row r="40" spans="2:16" x14ac:dyDescent="0.3">
      <c r="B40" s="32" t="s">
        <v>26</v>
      </c>
      <c r="C40" s="73"/>
      <c r="D40" s="4"/>
      <c r="E40" s="4"/>
      <c r="F40" s="4"/>
      <c r="J40" s="1"/>
      <c r="K40" s="4"/>
      <c r="M40" s="33"/>
      <c r="N40" s="1"/>
      <c r="O40" s="1"/>
    </row>
    <row r="41" spans="2:16" x14ac:dyDescent="0.3">
      <c r="B41" s="31" t="s">
        <v>27</v>
      </c>
      <c r="C41" s="73"/>
      <c r="D41" s="4"/>
      <c r="E41" s="4"/>
      <c r="F41" s="4"/>
      <c r="J41" s="1"/>
      <c r="K41" s="4"/>
      <c r="M41" s="33"/>
      <c r="N41" s="1"/>
      <c r="O41" s="1"/>
    </row>
    <row r="42" spans="2:16" x14ac:dyDescent="0.3">
      <c r="B42" s="1"/>
      <c r="F42" s="79"/>
    </row>
    <row r="43" spans="2:16" x14ac:dyDescent="0.3">
      <c r="B43" s="1"/>
      <c r="F43" s="79"/>
      <c r="M43" s="34"/>
    </row>
    <row r="44" spans="2:16" x14ac:dyDescent="0.3">
      <c r="B44" s="1"/>
      <c r="M44" s="34"/>
    </row>
    <row r="45" spans="2:16" x14ac:dyDescent="0.3">
      <c r="B45" s="1"/>
      <c r="M45" s="34"/>
    </row>
    <row r="46" spans="2:16" x14ac:dyDescent="0.3">
      <c r="B46" s="1"/>
      <c r="M46" s="34"/>
    </row>
    <row r="47" spans="2:16" x14ac:dyDescent="0.3">
      <c r="B47" s="1"/>
      <c r="M47" s="34"/>
    </row>
    <row r="48" spans="2:16" ht="16.5" customHeight="1" x14ac:dyDescent="0.3">
      <c r="B48" s="1"/>
      <c r="M48" s="34"/>
    </row>
    <row r="49" spans="2:13" x14ac:dyDescent="0.3">
      <c r="B49" s="1"/>
      <c r="M49" s="34"/>
    </row>
    <row r="50" spans="2:13" x14ac:dyDescent="0.3">
      <c r="B50" s="1"/>
    </row>
    <row r="51" spans="2:13" x14ac:dyDescent="0.3">
      <c r="B51" s="1"/>
    </row>
    <row r="52" spans="2:13" x14ac:dyDescent="0.3">
      <c r="B52" s="1"/>
      <c r="C52" s="52"/>
    </row>
    <row r="53" spans="2:13" x14ac:dyDescent="0.3">
      <c r="B53" s="1"/>
      <c r="C53" s="52"/>
    </row>
    <row r="54" spans="2:13" x14ac:dyDescent="0.3">
      <c r="B54" s="1"/>
      <c r="C54" s="52"/>
    </row>
    <row r="55" spans="2:13" x14ac:dyDescent="0.3">
      <c r="B55" s="1"/>
    </row>
    <row r="56" spans="2:13" x14ac:dyDescent="0.3">
      <c r="B56" s="1"/>
      <c r="C56" s="52"/>
    </row>
    <row r="57" spans="2:13" x14ac:dyDescent="0.3">
      <c r="B57" s="1"/>
      <c r="C57" s="52"/>
      <c r="F57" s="15"/>
      <c r="G57" s="15"/>
    </row>
    <row r="58" spans="2:13" x14ac:dyDescent="0.3">
      <c r="B58" s="1"/>
      <c r="C58" s="52"/>
    </row>
    <row r="59" spans="2:13" x14ac:dyDescent="0.3">
      <c r="B59" s="1"/>
      <c r="C59" s="52"/>
    </row>
    <row r="60" spans="2:13" x14ac:dyDescent="0.3">
      <c r="B60" s="1"/>
      <c r="C60" s="52"/>
    </row>
    <row r="61" spans="2:13" x14ac:dyDescent="0.3">
      <c r="B61" s="1"/>
      <c r="C61" s="52"/>
      <c r="G61" s="35"/>
      <c r="H61" s="35"/>
      <c r="I61" s="35"/>
      <c r="J61" s="35"/>
      <c r="K61" s="6"/>
    </row>
    <row r="62" spans="2:13" x14ac:dyDescent="0.3">
      <c r="B62" s="1"/>
      <c r="C62" s="52"/>
      <c r="G62" s="33"/>
      <c r="H62" s="1"/>
      <c r="I62" s="33"/>
      <c r="J62" s="33"/>
    </row>
    <row r="63" spans="2:13" x14ac:dyDescent="0.3">
      <c r="B63" s="1"/>
      <c r="C63" s="52"/>
      <c r="G63" s="33"/>
      <c r="H63" s="33"/>
      <c r="I63" s="43"/>
      <c r="J63" s="43"/>
    </row>
    <row r="64" spans="2:13" x14ac:dyDescent="0.3">
      <c r="B64" s="1"/>
      <c r="C64" s="52"/>
      <c r="G64" s="33"/>
      <c r="H64" s="33"/>
      <c r="I64" s="33"/>
      <c r="J64" s="33"/>
    </row>
    <row r="65" spans="2:10" x14ac:dyDescent="0.3">
      <c r="B65" s="1"/>
      <c r="C65" s="52"/>
      <c r="G65" s="33"/>
      <c r="H65" s="36"/>
      <c r="I65" s="33"/>
      <c r="J65" s="33"/>
    </row>
    <row r="66" spans="2:10" x14ac:dyDescent="0.3">
      <c r="B66" s="1"/>
      <c r="C66" s="52"/>
      <c r="G66" s="33"/>
      <c r="H66" s="33"/>
      <c r="I66" s="33"/>
      <c r="J66" s="33"/>
    </row>
    <row r="67" spans="2:10" x14ac:dyDescent="0.3">
      <c r="B67" s="1"/>
      <c r="C67" s="52"/>
      <c r="G67" s="33"/>
      <c r="H67" s="33"/>
      <c r="I67" s="33"/>
      <c r="J67" s="33"/>
    </row>
    <row r="68" spans="2:10" x14ac:dyDescent="0.3">
      <c r="B68" s="1"/>
      <c r="C68" s="52"/>
      <c r="G68" s="33"/>
      <c r="H68" s="33"/>
      <c r="I68" s="33"/>
      <c r="J68" s="33"/>
    </row>
    <row r="69" spans="2:10" x14ac:dyDescent="0.3">
      <c r="B69" s="1"/>
      <c r="C69" s="52"/>
      <c r="G69" s="33"/>
      <c r="H69" s="33"/>
      <c r="I69" s="33"/>
      <c r="J69" s="33"/>
    </row>
    <row r="70" spans="2:10" x14ac:dyDescent="0.3">
      <c r="B70" s="1"/>
      <c r="C70" s="52"/>
      <c r="G70" s="33"/>
      <c r="H70" s="33"/>
      <c r="I70" s="33"/>
      <c r="J70" s="33"/>
    </row>
    <row r="71" spans="2:10" x14ac:dyDescent="0.3">
      <c r="B71" s="1"/>
      <c r="C71" s="52"/>
      <c r="G71" s="33"/>
      <c r="H71" s="33"/>
      <c r="I71" s="33"/>
      <c r="J71" s="33"/>
    </row>
    <row r="72" spans="2:10" x14ac:dyDescent="0.3">
      <c r="B72" s="1"/>
      <c r="C72" s="52"/>
    </row>
    <row r="73" spans="2:10" x14ac:dyDescent="0.3">
      <c r="B73" s="1"/>
      <c r="C73" s="52"/>
    </row>
    <row r="74" spans="2:10" x14ac:dyDescent="0.3">
      <c r="B74" s="1"/>
      <c r="C74" s="52"/>
    </row>
    <row r="75" spans="2:10" x14ac:dyDescent="0.3">
      <c r="B75" s="1"/>
      <c r="C75" s="52"/>
    </row>
    <row r="76" spans="2:10" x14ac:dyDescent="0.3">
      <c r="B76" s="1"/>
      <c r="C76" s="52"/>
    </row>
    <row r="77" spans="2:10" x14ac:dyDescent="0.3">
      <c r="B77" s="1"/>
      <c r="C77" s="52"/>
      <c r="G77" s="37"/>
    </row>
    <row r="78" spans="2:10" x14ac:dyDescent="0.3">
      <c r="B78" s="1"/>
      <c r="C78" s="52"/>
      <c r="G78" s="37"/>
    </row>
    <row r="79" spans="2:10" x14ac:dyDescent="0.3">
      <c r="B79" s="1"/>
      <c r="C79" s="52"/>
      <c r="G79" s="37"/>
    </row>
    <row r="80" spans="2:10" x14ac:dyDescent="0.3">
      <c r="B80" s="1"/>
      <c r="C80" s="52"/>
      <c r="G80" s="37"/>
    </row>
    <row r="81" spans="2:7" x14ac:dyDescent="0.3">
      <c r="B81" s="1"/>
      <c r="C81" s="52"/>
      <c r="G81" s="37"/>
    </row>
    <row r="82" spans="2:7" x14ac:dyDescent="0.3">
      <c r="B82" s="1"/>
      <c r="C82" s="52"/>
      <c r="G82" s="37"/>
    </row>
    <row r="83" spans="2:7" x14ac:dyDescent="0.3">
      <c r="B83" s="1"/>
      <c r="C83" s="52"/>
      <c r="G83" s="37"/>
    </row>
    <row r="84" spans="2:7" x14ac:dyDescent="0.3">
      <c r="B84" s="1"/>
      <c r="C84" s="52"/>
      <c r="G84" s="37"/>
    </row>
    <row r="85" spans="2:7" x14ac:dyDescent="0.3">
      <c r="B85" s="1"/>
      <c r="C85" s="52"/>
      <c r="G85" s="37"/>
    </row>
    <row r="86" spans="2:7" x14ac:dyDescent="0.3">
      <c r="B86" s="1"/>
      <c r="C86" s="52"/>
      <c r="G86" s="37"/>
    </row>
    <row r="87" spans="2:7" x14ac:dyDescent="0.3">
      <c r="B87" s="1"/>
      <c r="C87" s="52"/>
    </row>
    <row r="88" spans="2:7" x14ac:dyDescent="0.3">
      <c r="B88" s="1"/>
      <c r="C88" s="52"/>
    </row>
    <row r="89" spans="2:7" x14ac:dyDescent="0.3">
      <c r="B89" s="1">
        <f>3350000/300</f>
        <v>11166.666666666666</v>
      </c>
      <c r="C89" s="52"/>
    </row>
    <row r="90" spans="2:7" x14ac:dyDescent="0.3">
      <c r="B90" s="1">
        <f>B89/10.764</f>
        <v>1037.4086461042982</v>
      </c>
      <c r="C90" s="52"/>
    </row>
    <row r="91" spans="2:7" x14ac:dyDescent="0.3">
      <c r="B91" s="1"/>
      <c r="C91" s="52"/>
    </row>
    <row r="92" spans="2:7" x14ac:dyDescent="0.3">
      <c r="B92" s="1"/>
      <c r="C92" s="52"/>
    </row>
    <row r="93" spans="2:7" x14ac:dyDescent="0.3">
      <c r="B93" s="1"/>
      <c r="C93" s="52"/>
    </row>
    <row r="94" spans="2:7" x14ac:dyDescent="0.3">
      <c r="B94" s="1"/>
      <c r="C94" s="52"/>
    </row>
    <row r="95" spans="2:7" x14ac:dyDescent="0.3">
      <c r="B95" s="1"/>
      <c r="C95" s="52"/>
    </row>
    <row r="96" spans="2:7" x14ac:dyDescent="0.3">
      <c r="B96" s="1"/>
      <c r="C96" s="52"/>
    </row>
    <row r="97" spans="2:3" x14ac:dyDescent="0.3">
      <c r="B97" s="1"/>
      <c r="C97" s="52"/>
    </row>
    <row r="98" spans="2:3" x14ac:dyDescent="0.3">
      <c r="B98" s="1"/>
      <c r="C98" s="52"/>
    </row>
    <row r="99" spans="2:3" x14ac:dyDescent="0.3">
      <c r="B99" s="1"/>
      <c r="C99" s="52"/>
    </row>
    <row r="100" spans="2:3" x14ac:dyDescent="0.3">
      <c r="B100" s="1"/>
      <c r="C100" s="52"/>
    </row>
    <row r="101" spans="2:3" x14ac:dyDescent="0.3">
      <c r="B101" s="1"/>
      <c r="C101" s="52"/>
    </row>
    <row r="102" spans="2:3" x14ac:dyDescent="0.3">
      <c r="B102" s="1"/>
      <c r="C102" s="52"/>
    </row>
    <row r="103" spans="2:3" x14ac:dyDescent="0.3">
      <c r="B103" s="1"/>
      <c r="C103" s="52"/>
    </row>
    <row r="104" spans="2:3" x14ac:dyDescent="0.3">
      <c r="B104" s="1"/>
      <c r="C104" s="52"/>
    </row>
    <row r="105" spans="2:3" x14ac:dyDescent="0.3">
      <c r="B105" s="1"/>
      <c r="C105" s="52"/>
    </row>
    <row r="106" spans="2:3" x14ac:dyDescent="0.3">
      <c r="B106" s="1"/>
      <c r="C106" s="52"/>
    </row>
    <row r="107" spans="2:3" x14ac:dyDescent="0.3">
      <c r="B107" s="1"/>
      <c r="C107" s="52"/>
    </row>
    <row r="108" spans="2:3" x14ac:dyDescent="0.3">
      <c r="B108" s="1"/>
      <c r="C108" s="52"/>
    </row>
    <row r="109" spans="2:3" x14ac:dyDescent="0.3">
      <c r="B109" s="1"/>
      <c r="C109" s="52"/>
    </row>
    <row r="110" spans="2:3" x14ac:dyDescent="0.3">
      <c r="B110" s="1"/>
      <c r="C110" s="52"/>
    </row>
    <row r="111" spans="2:3" x14ac:dyDescent="0.3">
      <c r="B111" s="1"/>
      <c r="C111" s="52"/>
    </row>
    <row r="112" spans="2:3" x14ac:dyDescent="0.3">
      <c r="B112" s="1"/>
      <c r="C112" s="52"/>
    </row>
    <row r="113" spans="2:3" x14ac:dyDescent="0.3">
      <c r="B113" s="1"/>
      <c r="C113" s="52"/>
    </row>
    <row r="114" spans="2:3" x14ac:dyDescent="0.3">
      <c r="B114" s="1"/>
      <c r="C114" s="52"/>
    </row>
    <row r="115" spans="2:3" x14ac:dyDescent="0.3">
      <c r="B115" s="1"/>
      <c r="C115" s="52"/>
    </row>
    <row r="116" spans="2:3" x14ac:dyDescent="0.3">
      <c r="B116" s="1"/>
      <c r="C116" s="52"/>
    </row>
    <row r="117" spans="2:3" x14ac:dyDescent="0.3">
      <c r="B117" s="1"/>
      <c r="C117" s="52"/>
    </row>
    <row r="118" spans="2:3" x14ac:dyDescent="0.3">
      <c r="B118" s="1"/>
      <c r="C118" s="52"/>
    </row>
    <row r="119" spans="2:3" x14ac:dyDescent="0.3">
      <c r="B119" s="1"/>
      <c r="C119" s="52"/>
    </row>
    <row r="120" spans="2:3" x14ac:dyDescent="0.3">
      <c r="B120" s="1"/>
      <c r="C120" s="52">
        <f>1969*10.764</f>
        <v>21194.315999999999</v>
      </c>
    </row>
    <row r="121" spans="2:3" x14ac:dyDescent="0.3">
      <c r="B121" s="1"/>
      <c r="C121" s="52"/>
    </row>
    <row r="122" spans="2:3" x14ac:dyDescent="0.3">
      <c r="B122" s="1"/>
      <c r="C122" s="52"/>
    </row>
    <row r="123" spans="2:3" x14ac:dyDescent="0.3">
      <c r="B123" s="1"/>
      <c r="C123" s="52"/>
    </row>
    <row r="124" spans="2:3" x14ac:dyDescent="0.3">
      <c r="B124" s="1"/>
      <c r="C124" s="52"/>
    </row>
    <row r="125" spans="2:3" x14ac:dyDescent="0.3">
      <c r="B125" s="1"/>
      <c r="C125" s="52"/>
    </row>
    <row r="126" spans="2:3" x14ac:dyDescent="0.3">
      <c r="B126" s="1"/>
      <c r="C126" s="52"/>
    </row>
    <row r="127" spans="2:3" x14ac:dyDescent="0.3">
      <c r="B127" s="1"/>
      <c r="C127" s="52"/>
    </row>
    <row r="128" spans="2:3" x14ac:dyDescent="0.3">
      <c r="B128" s="1"/>
      <c r="C128" s="52"/>
    </row>
    <row r="129" spans="2:3" x14ac:dyDescent="0.3">
      <c r="B129" s="1"/>
      <c r="C129" s="52"/>
    </row>
    <row r="130" spans="2:3" x14ac:dyDescent="0.3">
      <c r="B130" s="1"/>
      <c r="C130" s="52"/>
    </row>
    <row r="131" spans="2:3" x14ac:dyDescent="0.3">
      <c r="B131" s="1"/>
      <c r="C131" s="52"/>
    </row>
    <row r="132" spans="2:3" x14ac:dyDescent="0.3">
      <c r="B132" s="1"/>
      <c r="C132" s="52"/>
    </row>
    <row r="133" spans="2:3" x14ac:dyDescent="0.3">
      <c r="B133" s="1"/>
      <c r="C133" s="52"/>
    </row>
    <row r="134" spans="2:3" x14ac:dyDescent="0.3">
      <c r="B134" s="1"/>
      <c r="C134" s="52"/>
    </row>
    <row r="135" spans="2:3" x14ac:dyDescent="0.3">
      <c r="B135" s="1"/>
      <c r="C135" s="52"/>
    </row>
    <row r="136" spans="2:3" x14ac:dyDescent="0.3">
      <c r="B136" s="1"/>
      <c r="C136" s="52"/>
    </row>
    <row r="137" spans="2:3" x14ac:dyDescent="0.3">
      <c r="B137" s="1"/>
      <c r="C137" s="52"/>
    </row>
    <row r="138" spans="2:3" x14ac:dyDescent="0.3">
      <c r="B138" s="1"/>
      <c r="C138" s="52"/>
    </row>
    <row r="139" spans="2:3" x14ac:dyDescent="0.3">
      <c r="B139" s="1"/>
      <c r="C139" s="52"/>
    </row>
    <row r="140" spans="2:3" x14ac:dyDescent="0.3">
      <c r="B140" s="1"/>
      <c r="C140" s="52"/>
    </row>
    <row r="141" spans="2:3" x14ac:dyDescent="0.3">
      <c r="B141" s="1"/>
      <c r="C141" s="52"/>
    </row>
    <row r="142" spans="2:3" x14ac:dyDescent="0.3">
      <c r="B142" s="1"/>
      <c r="C142" s="52"/>
    </row>
    <row r="143" spans="2:3" x14ac:dyDescent="0.3">
      <c r="B143" s="1"/>
      <c r="C143" s="52"/>
    </row>
    <row r="144" spans="2:3" x14ac:dyDescent="0.3">
      <c r="B144" s="1"/>
      <c r="C144" s="52"/>
    </row>
    <row r="145" spans="2:3" x14ac:dyDescent="0.3">
      <c r="B145" s="1"/>
      <c r="C145" s="52"/>
    </row>
    <row r="146" spans="2:3" x14ac:dyDescent="0.3">
      <c r="B146" s="1"/>
      <c r="C146" s="52"/>
    </row>
    <row r="147" spans="2:3" x14ac:dyDescent="0.3">
      <c r="B147" s="1"/>
      <c r="C147" s="52"/>
    </row>
    <row r="148" spans="2:3" x14ac:dyDescent="0.3">
      <c r="B148" s="1"/>
      <c r="C148" s="52"/>
    </row>
    <row r="149" spans="2:3" x14ac:dyDescent="0.3">
      <c r="B149" s="1"/>
      <c r="C149" s="52"/>
    </row>
    <row r="150" spans="2:3" x14ac:dyDescent="0.3">
      <c r="B150" s="1"/>
      <c r="C150" s="52"/>
    </row>
    <row r="151" spans="2:3" x14ac:dyDescent="0.3">
      <c r="B151" s="1"/>
      <c r="C151" s="52"/>
    </row>
    <row r="152" spans="2:3" x14ac:dyDescent="0.3">
      <c r="B152" s="1"/>
      <c r="C152" s="52"/>
    </row>
    <row r="153" spans="2:3" x14ac:dyDescent="0.3">
      <c r="B153" s="1"/>
      <c r="C153" s="52"/>
    </row>
    <row r="154" spans="2:3" x14ac:dyDescent="0.3">
      <c r="B154" s="1"/>
      <c r="C154" s="52"/>
    </row>
    <row r="155" spans="2:3" x14ac:dyDescent="0.3">
      <c r="B155" s="1"/>
      <c r="C155" s="52"/>
    </row>
    <row r="156" spans="2:3" x14ac:dyDescent="0.3">
      <c r="B156" s="1"/>
      <c r="C156" s="52"/>
    </row>
    <row r="157" spans="2:3" x14ac:dyDescent="0.3">
      <c r="B157" s="1"/>
      <c r="C157" s="52"/>
    </row>
    <row r="158" spans="2:3" x14ac:dyDescent="0.3">
      <c r="B158" s="1"/>
      <c r="C158" s="52"/>
    </row>
    <row r="159" spans="2:3" x14ac:dyDescent="0.3">
      <c r="B159" s="1"/>
      <c r="C159" s="52"/>
    </row>
    <row r="160" spans="2:3" x14ac:dyDescent="0.3">
      <c r="B160" s="1"/>
      <c r="C160" s="52"/>
    </row>
    <row r="161" spans="2:3" x14ac:dyDescent="0.3">
      <c r="B161" s="1"/>
      <c r="C161" s="52"/>
    </row>
    <row r="162" spans="2:3" x14ac:dyDescent="0.3">
      <c r="B162" s="1"/>
      <c r="C162" s="52"/>
    </row>
    <row r="163" spans="2:3" x14ac:dyDescent="0.3">
      <c r="B163" s="1"/>
      <c r="C163" s="52"/>
    </row>
    <row r="164" spans="2:3" x14ac:dyDescent="0.3">
      <c r="B164" s="1"/>
      <c r="C164" s="52"/>
    </row>
    <row r="165" spans="2:3" x14ac:dyDescent="0.3">
      <c r="B165" s="1"/>
      <c r="C165" s="52"/>
    </row>
    <row r="166" spans="2:3" x14ac:dyDescent="0.3">
      <c r="B166" s="1"/>
      <c r="C166" s="52"/>
    </row>
    <row r="167" spans="2:3" x14ac:dyDescent="0.3">
      <c r="B167" s="1"/>
      <c r="C167" s="52"/>
    </row>
    <row r="168" spans="2:3" x14ac:dyDescent="0.3">
      <c r="B168" s="1"/>
      <c r="C168" s="52"/>
    </row>
    <row r="169" spans="2:3" x14ac:dyDescent="0.3">
      <c r="B169" s="1"/>
      <c r="C169" s="52"/>
    </row>
    <row r="170" spans="2:3" x14ac:dyDescent="0.3">
      <c r="B170" s="1"/>
      <c r="C170" s="52"/>
    </row>
    <row r="171" spans="2:3" x14ac:dyDescent="0.3">
      <c r="B171" s="1"/>
      <c r="C171" s="52"/>
    </row>
    <row r="172" spans="2:3" x14ac:dyDescent="0.3">
      <c r="B172" s="1"/>
      <c r="C172" s="52"/>
    </row>
    <row r="173" spans="2:3" x14ac:dyDescent="0.3">
      <c r="B173" s="1"/>
      <c r="C173" s="52"/>
    </row>
    <row r="174" spans="2:3" x14ac:dyDescent="0.3">
      <c r="B174" s="1"/>
      <c r="C174" s="52"/>
    </row>
    <row r="175" spans="2:3" x14ac:dyDescent="0.3">
      <c r="B175" s="1"/>
      <c r="C175" s="52"/>
    </row>
    <row r="176" spans="2:3" x14ac:dyDescent="0.3">
      <c r="B176" s="1"/>
      <c r="C176" s="52"/>
    </row>
    <row r="177" spans="2:3" x14ac:dyDescent="0.3">
      <c r="B177" s="1"/>
      <c r="C177" s="52"/>
    </row>
  </sheetData>
  <mergeCells count="6">
    <mergeCell ref="B22:C22"/>
    <mergeCell ref="B27:C27"/>
    <mergeCell ref="B32:C32"/>
    <mergeCell ref="B4:G4"/>
    <mergeCell ref="B14:C14"/>
    <mergeCell ref="B5:G5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4:Q14"/>
  <sheetViews>
    <sheetView workbookViewId="0">
      <selection activeCell="B2" sqref="B2"/>
    </sheetView>
  </sheetViews>
  <sheetFormatPr defaultRowHeight="15" x14ac:dyDescent="0.25"/>
  <sheetData>
    <row r="14" spans="16:17" x14ac:dyDescent="0.25">
      <c r="P14" s="85"/>
      <c r="Q14" t="s">
        <v>36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:P13"/>
  <sheetViews>
    <sheetView topLeftCell="A7" workbookViewId="0">
      <selection activeCell="V22" sqref="V22"/>
    </sheetView>
  </sheetViews>
  <sheetFormatPr defaultRowHeight="15" x14ac:dyDescent="0.25"/>
  <sheetData>
    <row r="13" spans="15:16" x14ac:dyDescent="0.25">
      <c r="O13" s="85"/>
      <c r="P13" t="s">
        <v>39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17"/>
  <sheetViews>
    <sheetView workbookViewId="0">
      <selection activeCell="P25" sqref="P25"/>
    </sheetView>
  </sheetViews>
  <sheetFormatPr defaultRowHeight="15" x14ac:dyDescent="0.25"/>
  <sheetData>
    <row r="17" spans="16:17" x14ac:dyDescent="0.25">
      <c r="P17" s="85"/>
      <c r="Q17" t="s">
        <v>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O18" sqref="O18"/>
    </sheetView>
  </sheetViews>
  <sheetFormatPr defaultRowHeight="15" x14ac:dyDescent="0.25"/>
  <sheetData>
    <row r="18" spans="15:16" x14ac:dyDescent="0.25">
      <c r="O18" s="85"/>
      <c r="P18" s="85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V19" sqref="V19"/>
    </sheetView>
  </sheetViews>
  <sheetFormatPr defaultRowHeight="15" x14ac:dyDescent="0.25"/>
  <sheetData>
    <row r="15" spans="15:16" x14ac:dyDescent="0.25">
      <c r="O15" s="85"/>
      <c r="P15" s="85" t="s">
        <v>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DESK-108</cp:lastModifiedBy>
  <dcterms:created xsi:type="dcterms:W3CDTF">2014-10-16T12:20:47Z</dcterms:created>
  <dcterms:modified xsi:type="dcterms:W3CDTF">2024-09-12T07:43:57Z</dcterms:modified>
</cp:coreProperties>
</file>