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56BC3088-5455-4A4B-B833-BE30D3362CED}" xr6:coauthVersionLast="45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heet1" sheetId="1" r:id="rId1"/>
    <sheet name="Sheet4" sheetId="7" r:id="rId2"/>
    <sheet name="Sheet11" sheetId="1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36" i="1" l="1"/>
  <c r="B21" i="1"/>
  <c r="B18" i="1"/>
  <c r="G7" i="1"/>
  <c r="G6" i="1"/>
  <c r="J37" i="1"/>
  <c r="A37" i="1"/>
  <c r="B37" i="1"/>
  <c r="A36" i="1"/>
  <c r="B36" i="1"/>
  <c r="C30" i="1"/>
  <c r="D29" i="1"/>
  <c r="J28" i="1"/>
  <c r="D28" i="1"/>
  <c r="J36" i="1" l="1"/>
  <c r="B10" i="1" l="1"/>
  <c r="B11" i="1" s="1"/>
  <c r="B8" i="1"/>
  <c r="B6" i="1"/>
  <c r="B5" i="1"/>
  <c r="B14" i="1" s="1"/>
  <c r="B12" i="1" l="1"/>
  <c r="B13" i="1" s="1"/>
  <c r="B15" i="1" s="1"/>
  <c r="B17" i="1" l="1"/>
  <c r="J29" i="1"/>
  <c r="B19" i="1" l="1"/>
  <c r="B22" i="1"/>
  <c r="B20" i="1"/>
  <c r="D41" i="1"/>
  <c r="J33" i="1" l="1"/>
  <c r="J32" i="1"/>
  <c r="J31" i="1" l="1"/>
  <c r="J30" i="1"/>
  <c r="H40" i="1"/>
  <c r="H39" i="1"/>
  <c r="D40" i="1"/>
  <c r="D39" i="1"/>
  <c r="G37" i="1"/>
  <c r="G36" i="1"/>
  <c r="G28" i="1" l="1"/>
  <c r="H28" i="1"/>
  <c r="G29" i="1"/>
  <c r="H29" i="1"/>
  <c r="G30" i="1"/>
  <c r="H30" i="1"/>
  <c r="G31" i="1"/>
  <c r="H31" i="1"/>
  <c r="G32" i="1"/>
  <c r="H32" i="1"/>
  <c r="G33" i="1"/>
  <c r="H33" i="1"/>
  <c r="G34" i="1"/>
  <c r="H34" i="1"/>
  <c r="H38" i="1"/>
  <c r="H37" i="1" l="1"/>
  <c r="H36" i="1"/>
  <c r="D37" i="1"/>
  <c r="I33" i="1" l="1"/>
  <c r="I32" i="1"/>
  <c r="I34" i="1"/>
  <c r="D38" i="1" l="1"/>
  <c r="I28" i="1"/>
  <c r="D36" i="1" l="1"/>
  <c r="I29" i="1"/>
  <c r="I30" i="1"/>
  <c r="I31" i="1"/>
  <c r="H3" i="1" l="1"/>
</calcChain>
</file>

<file path=xl/sharedStrings.xml><?xml version="1.0" encoding="utf-8"?>
<sst xmlns="http://schemas.openxmlformats.org/spreadsheetml/2006/main" count="32" uniqueCount="29">
  <si>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</si>
  <si>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</si>
  <si>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</si>
  <si>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</si>
  <si>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</si>
  <si>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</si>
  <si>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</si>
  <si>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</si>
  <si>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</si>
  <si>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</si>
  <si>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</si>
  <si>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</si>
  <si>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</si>
  <si>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</si>
  <si>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</si>
  <si>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</si>
  <si>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</si>
  <si>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</si>
  <si>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</si>
  <si>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</si>
  <si>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</si>
  <si>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</si>
  <si>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</si>
  <si>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</si>
  <si>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RV</t>
  </si>
  <si>
    <t>Flat No.</t>
  </si>
  <si>
    <t>Agreement Carpet Area</t>
  </si>
  <si>
    <t>DV</t>
  </si>
  <si>
    <t>Measurement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</si>
</sst>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  <numFmt numFmtId="166" formatCode="_ * #,##0.000_ ;_ * \-#,##0.000_ ;_ * &quot;-&quot;?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b/>
      <sz val="11"/>
      <name val="Arial Narrow"/>
      <family val="2"/>
    </font>
    <font>
      <sz val="11"/>
      <name val="Arial Narrow"/>
      <family val="2"/>
    </font>
    <font>
      <sz val="8"/>
      <name val="Calibri"/>
      <family val="2"/>
      <scheme val="minor"/>
    </font>
    <font>
      <b/>
      <sz val="12"/>
      <name val="Arial Narrow"/>
      <family val="2"/>
    </font>
    <font>
      <b/>
      <sz val="11"/>
      <name val="Calibri"/>
      <family val="2"/>
      <scheme val="minor"/>
    </font>
    <font>
      <sz val="12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2" fillId="0" borderId="0" xfId="0" applyNumberFormat="1" applyFont="1"/>
    <xf numFmtId="165" fontId="2" fillId="0" borderId="0" xfId="1" applyNumberFormat="1" applyFont="1" applyFill="1" applyBorder="1"/>
    <xf numFmtId="0" fontId="8" fillId="0" borderId="0" xfId="2" applyFill="1" applyBorder="1" applyAlignment="1" applyProtection="1"/>
    <xf numFmtId="0" fontId="10" fillId="0" borderId="1" xfId="0" applyFont="1" applyBorder="1"/>
    <xf numFmtId="0" fontId="9" fillId="0" borderId="1" xfId="0" applyFont="1" applyBorder="1"/>
    <xf numFmtId="43" fontId="9" fillId="0" borderId="1" xfId="0" applyNumberFormat="1" applyFont="1" applyBorder="1"/>
    <xf numFmtId="43" fontId="10" fillId="0" borderId="1" xfId="0" applyNumberFormat="1" applyFont="1" applyBorder="1"/>
    <xf numFmtId="0" fontId="7" fillId="0" borderId="3" xfId="0" applyFont="1" applyBorder="1"/>
    <xf numFmtId="0" fontId="9" fillId="0" borderId="1" xfId="0" applyFont="1" applyBorder="1" applyAlignment="1">
      <alignment horizontal="center" wrapText="1"/>
    </xf>
    <xf numFmtId="43" fontId="10" fillId="0" borderId="1" xfId="1" applyFont="1" applyFill="1" applyBorder="1"/>
    <xf numFmtId="10" fontId="10" fillId="0" borderId="1" xfId="0" applyNumberFormat="1" applyFont="1" applyBorder="1"/>
    <xf numFmtId="43" fontId="0" fillId="0" borderId="6" xfId="0" applyNumberFormat="1" applyBorder="1"/>
    <xf numFmtId="0" fontId="9" fillId="0" borderId="1" xfId="0" applyFont="1" applyBorder="1" applyAlignment="1">
      <alignment horizontal="center"/>
    </xf>
    <xf numFmtId="0" fontId="7" fillId="0" borderId="1" xfId="0" applyFont="1" applyBorder="1"/>
    <xf numFmtId="43" fontId="6" fillId="0" borderId="7" xfId="0" applyNumberFormat="1" applyFont="1" applyBorder="1"/>
    <xf numFmtId="0" fontId="0" fillId="0" borderId="0" xfId="0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0" fontId="7" fillId="0" borderId="2" xfId="0" applyFont="1" applyBorder="1"/>
    <xf numFmtId="0" fontId="10" fillId="0" borderId="1" xfId="0" applyFont="1" applyBorder="1" applyAlignment="1">
      <alignment wrapText="1"/>
    </xf>
    <xf numFmtId="43" fontId="11" fillId="0" borderId="0" xfId="1" applyFont="1" applyFill="1" applyBorder="1"/>
    <xf numFmtId="43" fontId="7" fillId="0" borderId="1" xfId="0" applyNumberFormat="1" applyFont="1" applyBorder="1"/>
    <xf numFmtId="0" fontId="14" fillId="0" borderId="0" xfId="0" applyFont="1"/>
    <xf numFmtId="43" fontId="5" fillId="0" borderId="0" xfId="0" applyNumberFormat="1" applyFont="1"/>
    <xf numFmtId="43" fontId="13" fillId="0" borderId="0" xfId="0" applyNumberFormat="1" applyFont="1"/>
    <xf numFmtId="43" fontId="11" fillId="0" borderId="0" xfId="0" applyNumberFormat="1" applyFont="1"/>
    <xf numFmtId="43" fontId="10" fillId="0" borderId="0" xfId="0" applyNumberFormat="1" applyFont="1"/>
    <xf numFmtId="0" fontId="7" fillId="0" borderId="5" xfId="0" applyFont="1" applyBorder="1"/>
    <xf numFmtId="43" fontId="2" fillId="0" borderId="0" xfId="1" applyFont="1" applyFill="1" applyBorder="1"/>
    <xf numFmtId="43" fontId="12" fillId="0" borderId="0" xfId="0" applyNumberFormat="1" applyFont="1"/>
    <xf numFmtId="0" fontId="12" fillId="0" borderId="0" xfId="0" applyFont="1" applyAlignment="1">
      <alignment wrapText="1"/>
    </xf>
    <xf numFmtId="43" fontId="12" fillId="0" borderId="0" xfId="1" applyFont="1" applyFill="1" applyBorder="1"/>
    <xf numFmtId="164" fontId="12" fillId="0" borderId="0" xfId="1" applyNumberFormat="1" applyFont="1" applyFill="1" applyBorder="1"/>
    <xf numFmtId="164" fontId="7" fillId="0" borderId="0" xfId="0" applyNumberFormat="1" applyFont="1"/>
    <xf numFmtId="2" fontId="12" fillId="0" borderId="0" xfId="1" applyNumberFormat="1" applyFont="1" applyFill="1" applyBorder="1"/>
    <xf numFmtId="166" fontId="12" fillId="0" borderId="0" xfId="0" applyNumberFormat="1" applyFont="1"/>
    <xf numFmtId="0" fontId="12" fillId="0" borderId="0" xfId="0" applyFont="1"/>
    <xf numFmtId="43" fontId="7" fillId="0" borderId="0" xfId="1" applyFont="1" applyFill="1" applyBorder="1"/>
    <xf numFmtId="43" fontId="4" fillId="0" borderId="0" xfId="0" applyNumberFormat="1" applyFont="1"/>
    <xf numFmtId="0" fontId="10" fillId="0" borderId="1" xfId="1" applyNumberFormat="1" applyFont="1" applyFill="1" applyBorder="1"/>
    <xf numFmtId="10" fontId="10" fillId="0" borderId="1" xfId="1" applyNumberFormat="1" applyFont="1" applyFill="1" applyBorder="1"/>
    <xf numFmtId="43" fontId="0" fillId="0" borderId="0" xfId="0" applyNumberFormat="1" applyBorder="1"/>
    <xf numFmtId="0" fontId="7" fillId="2" borderId="1" xfId="0" applyFont="1" applyFill="1" applyBorder="1"/>
    <xf numFmtId="43" fontId="7" fillId="2" borderId="1" xfId="0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0</xdr:rowOff>
    </xdr:from>
    <xdr:to>
      <xdr:col>14</xdr:col>
      <xdr:colOff>229823</xdr:colOff>
      <xdr:row>48</xdr:row>
      <xdr:rowOff>67828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65958A-898F-46AE-9D32-BAB594650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52500"/>
          <a:ext cx="8764223" cy="8259328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5</xdr:row>
      <xdr:rowOff>0</xdr:rowOff>
    </xdr:from>
    <xdr:to>
      <xdr:col>29</xdr:col>
      <xdr:colOff>277455</xdr:colOff>
      <xdr:row>45</xdr:row>
      <xdr:rowOff>29643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3F0FAC5-67E0-45E9-8EA2-ADBC7D0DE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952500"/>
          <a:ext cx="8811855" cy="76496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52</xdr:row>
      <xdr:rowOff>0</xdr:rowOff>
    </xdr:from>
    <xdr:to>
      <xdr:col>17</xdr:col>
      <xdr:colOff>58519</xdr:colOff>
      <xdr:row>84</xdr:row>
      <xdr:rowOff>58009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D42ED0F-F705-4BD4-B95B-CC8193D00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9906000"/>
          <a:ext cx="9812119" cy="61540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277455</xdr:colOff>
      <xdr:row>43</xdr:row>
      <xdr:rowOff>10670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9D8F43-5FF6-4FC4-95D9-5BA5BECFA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811855" cy="8202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5"/>
  <sheetViews>
    <sheetView zoomScaleNormal="100" workbookViewId="0">
      <selection activeCell="A3" sqref="A3:B22"/>
    </sheetView>
  </sheetViews>
  <sheetFormatPr defaultRowHeight="15" x14ac:dyDescent="0.25"/>
  <cols>
    <col min="1" max="1" width="21.7109375" style="11" bestFit="1" customWidth="1"/>
    <col min="2" max="2" width="18.140625" style="11" bestFit="1" customWidth="1"/>
    <col min="3" max="3" width="15.5703125" style="11" bestFit="1" customWidth="1"/>
    <col min="4" max="4" width="18.28515625" style="11" bestFit="1" customWidth="1"/>
    <col min="5" max="5" width="18.28515625" style="11" customWidth="1"/>
    <col min="6" max="6" width="21.7109375" style="11" bestFit="1" customWidth="1"/>
    <col min="7" max="7" width="18.85546875" style="11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36"/>
      <c r="B1" s="24"/>
      <c r="C1" s="15"/>
      <c r="F1" s="36"/>
      <c r="G1" s="24"/>
      <c r="H1" s="2"/>
      <c r="I1" s="3"/>
      <c r="L1" s="1"/>
      <c r="M1" s="2"/>
      <c r="N1" s="2"/>
      <c r="O1" s="3"/>
    </row>
    <row r="2" spans="1:15" ht="16.5" x14ac:dyDescent="0.3">
      <c r="A2" s="20" t="s">
        <v>25</v>
      </c>
      <c r="B2" s="25"/>
      <c r="C2" s="25"/>
      <c r="D2" s="29"/>
      <c r="F2" s="11" t="s">
        <v>13</v>
      </c>
      <c r="I2" s="5"/>
      <c r="L2" s="4"/>
      <c r="O2" s="5"/>
    </row>
    <row r="3" spans="1:15" ht="16.5" x14ac:dyDescent="0.3">
      <c r="A3" s="20" t="s">
        <v>0</v>
      </c>
      <c r="B3" s="26">
        <v>35000</v>
      </c>
      <c r="C3" s="26"/>
      <c r="D3" s="23"/>
      <c r="E3" s="16"/>
      <c r="F3" s="45">
        <v>2014</v>
      </c>
      <c r="G3" s="38">
        <v>2024</v>
      </c>
      <c r="H3" s="46">
        <f>G3-F3</f>
        <v>10</v>
      </c>
      <c r="M3" s="6"/>
      <c r="N3" s="7"/>
      <c r="O3" s="5"/>
    </row>
    <row r="4" spans="1:15" ht="33" x14ac:dyDescent="0.3">
      <c r="A4" s="37" t="s">
        <v>1</v>
      </c>
      <c r="B4" s="26">
        <v>3000</v>
      </c>
      <c r="C4" s="26"/>
      <c r="D4" s="23"/>
      <c r="E4" s="47"/>
      <c r="F4" s="48"/>
      <c r="H4" s="46"/>
      <c r="L4" s="32"/>
      <c r="M4" s="6"/>
      <c r="N4" s="7"/>
      <c r="O4" s="5"/>
    </row>
    <row r="5" spans="1:15" ht="16.5" x14ac:dyDescent="0.3">
      <c r="A5" s="20" t="s">
        <v>2</v>
      </c>
      <c r="B5" s="26">
        <f t="shared" ref="B5" si="0">B3-B4</f>
        <v>32000</v>
      </c>
      <c r="C5" s="26"/>
      <c r="D5" s="23"/>
      <c r="E5" s="47"/>
      <c r="F5" s="47" t="s">
        <v>26</v>
      </c>
      <c r="G5" s="38"/>
      <c r="H5" s="18"/>
      <c r="I5" s="8"/>
      <c r="M5" s="6"/>
      <c r="N5" s="7"/>
      <c r="O5" s="5"/>
    </row>
    <row r="6" spans="1:15" ht="16.5" x14ac:dyDescent="0.3">
      <c r="A6" s="20" t="s">
        <v>3</v>
      </c>
      <c r="B6" s="26">
        <f t="shared" ref="B6" si="1">B4</f>
        <v>3000</v>
      </c>
      <c r="C6" s="26"/>
      <c r="D6" s="23"/>
      <c r="E6" s="47"/>
      <c r="F6" s="47">
        <v>678</v>
      </c>
      <c r="G6" s="47">
        <f>F6*1.2</f>
        <v>813.6</v>
      </c>
      <c r="H6" s="47"/>
      <c r="I6" s="47"/>
      <c r="J6" s="12"/>
      <c r="M6" s="6"/>
      <c r="N6" s="7"/>
      <c r="O6" s="5"/>
    </row>
    <row r="7" spans="1:15" ht="16.5" x14ac:dyDescent="0.3">
      <c r="A7" s="20" t="s">
        <v>4</v>
      </c>
      <c r="B7" s="20">
        <v>10</v>
      </c>
      <c r="C7" s="20"/>
      <c r="D7" s="57"/>
      <c r="E7" s="49"/>
      <c r="G7" s="16">
        <f>G6/10.764</f>
        <v>75.585284280936463</v>
      </c>
      <c r="H7" s="11"/>
      <c r="I7" s="17"/>
      <c r="J7" s="12"/>
      <c r="M7" s="33"/>
      <c r="N7" s="34"/>
      <c r="O7" s="5"/>
    </row>
    <row r="8" spans="1:15" ht="16.5" x14ac:dyDescent="0.3">
      <c r="A8" s="20" t="s">
        <v>5</v>
      </c>
      <c r="B8" s="20">
        <f t="shared" ref="B8" si="2">B9-B7</f>
        <v>50</v>
      </c>
      <c r="C8" s="20"/>
      <c r="D8" s="57"/>
      <c r="E8" s="50"/>
      <c r="F8" s="16"/>
      <c r="G8" s="16"/>
      <c r="H8" s="51"/>
      <c r="I8" s="41"/>
      <c r="J8" s="12"/>
      <c r="M8" s="33"/>
      <c r="N8" s="34"/>
      <c r="O8" s="5"/>
    </row>
    <row r="9" spans="1:15" ht="16.5" x14ac:dyDescent="0.3">
      <c r="A9" s="20" t="s">
        <v>6</v>
      </c>
      <c r="B9" s="20">
        <v>60</v>
      </c>
      <c r="C9" s="20"/>
      <c r="D9" s="57"/>
      <c r="E9" s="49"/>
      <c r="F9" s="16"/>
      <c r="G9" s="16"/>
      <c r="J9" s="12"/>
      <c r="K9" s="10"/>
      <c r="L9" s="10"/>
      <c r="M9" s="9"/>
      <c r="N9" s="34"/>
      <c r="O9" s="5"/>
    </row>
    <row r="10" spans="1:15" ht="33" x14ac:dyDescent="0.3">
      <c r="A10" s="37" t="s">
        <v>7</v>
      </c>
      <c r="B10" s="20">
        <f t="shared" ref="B10" si="3">90*B7/B9</f>
        <v>15</v>
      </c>
      <c r="C10" s="20"/>
      <c r="D10" s="57"/>
      <c r="E10" s="49"/>
      <c r="F10" s="47"/>
      <c r="G10" s="38"/>
      <c r="H10" s="41"/>
      <c r="I10" s="12"/>
      <c r="J10" s="12"/>
      <c r="K10" s="10"/>
      <c r="L10" s="10"/>
      <c r="M10" s="9"/>
      <c r="N10" s="34"/>
      <c r="O10" s="5"/>
    </row>
    <row r="11" spans="1:15" ht="16.5" x14ac:dyDescent="0.3">
      <c r="A11" s="20"/>
      <c r="B11" s="27">
        <f t="shared" ref="B11" si="4">B10%</f>
        <v>0.15</v>
      </c>
      <c r="C11" s="27"/>
      <c r="D11" s="58"/>
      <c r="E11" s="52"/>
      <c r="F11" s="53"/>
      <c r="G11" s="42"/>
      <c r="H11" s="41"/>
      <c r="I11" s="12"/>
      <c r="J11" s="12"/>
      <c r="K11" s="10"/>
      <c r="L11" s="10"/>
      <c r="M11" s="9"/>
      <c r="N11" s="35"/>
      <c r="O11" s="5"/>
    </row>
    <row r="12" spans="1:15" ht="16.5" x14ac:dyDescent="0.3">
      <c r="A12" s="20" t="s">
        <v>8</v>
      </c>
      <c r="B12" s="26">
        <f t="shared" ref="B12" si="5">B6*B11</f>
        <v>450</v>
      </c>
      <c r="C12" s="26"/>
      <c r="D12" s="26"/>
      <c r="E12" s="49"/>
      <c r="F12" s="54" t="s">
        <v>28</v>
      </c>
      <c r="G12" s="42"/>
      <c r="H12" s="41"/>
      <c r="I12" s="31"/>
      <c r="J12" s="12"/>
      <c r="K12" s="10"/>
      <c r="L12" s="10"/>
      <c r="M12" s="9"/>
      <c r="N12" s="7"/>
      <c r="O12" s="5"/>
    </row>
    <row r="13" spans="1:15" ht="16.5" x14ac:dyDescent="0.3">
      <c r="A13" s="20" t="s">
        <v>9</v>
      </c>
      <c r="B13" s="26">
        <f t="shared" ref="B13" si="6">B6-B12</f>
        <v>2550</v>
      </c>
      <c r="C13" s="26"/>
      <c r="D13" s="26"/>
      <c r="E13" s="55"/>
      <c r="F13" s="16">
        <v>675</v>
      </c>
      <c r="G13" s="16"/>
      <c r="H13" s="41"/>
      <c r="I13" s="12"/>
      <c r="J13" s="12"/>
      <c r="K13" s="10"/>
      <c r="L13" s="10"/>
      <c r="M13" s="56"/>
      <c r="N13" s="7"/>
      <c r="O13" s="5"/>
    </row>
    <row r="14" spans="1:15" ht="16.5" x14ac:dyDescent="0.3">
      <c r="A14" s="20" t="s">
        <v>2</v>
      </c>
      <c r="B14" s="26">
        <f t="shared" ref="B14" si="7">B5</f>
        <v>32000</v>
      </c>
      <c r="C14" s="26"/>
      <c r="D14" s="23"/>
      <c r="E14" s="16"/>
      <c r="H14" s="41"/>
      <c r="I14" s="12"/>
      <c r="J14" s="12"/>
      <c r="K14" s="10"/>
      <c r="L14" s="10"/>
      <c r="M14" s="9"/>
      <c r="N14" s="7"/>
      <c r="O14" s="5"/>
    </row>
    <row r="15" spans="1:15" ht="16.5" x14ac:dyDescent="0.3">
      <c r="A15" s="20" t="s">
        <v>10</v>
      </c>
      <c r="B15" s="26">
        <f t="shared" ref="B15" si="8">B14+B13</f>
        <v>34550</v>
      </c>
      <c r="C15" s="26"/>
      <c r="D15" s="23"/>
      <c r="E15" s="16"/>
      <c r="G15" s="43"/>
      <c r="H15" s="41"/>
      <c r="I15" s="10"/>
      <c r="J15" s="10"/>
      <c r="K15" s="10"/>
      <c r="L15" s="10"/>
      <c r="M15" s="9"/>
      <c r="N15" s="7"/>
      <c r="O15" s="5"/>
    </row>
    <row r="16" spans="1:15" ht="16.5" x14ac:dyDescent="0.3">
      <c r="A16" s="20" t="s">
        <v>23</v>
      </c>
      <c r="B16" s="21">
        <v>678</v>
      </c>
      <c r="C16" s="21"/>
      <c r="D16" s="21"/>
      <c r="E16" s="16"/>
      <c r="F16" s="44"/>
      <c r="G16" s="42"/>
      <c r="H16" s="17"/>
      <c r="I16" s="8"/>
      <c r="N16" s="34"/>
      <c r="O16" s="5"/>
    </row>
    <row r="17" spans="1:15" ht="16.5" x14ac:dyDescent="0.3">
      <c r="A17" s="20" t="s">
        <v>11</v>
      </c>
      <c r="B17" s="22">
        <f t="shared" ref="B17" si="9">B15*B16</f>
        <v>23424900</v>
      </c>
      <c r="C17" s="22"/>
      <c r="D17" s="22"/>
      <c r="E17" s="16"/>
      <c r="F17" s="44"/>
      <c r="G17" s="16"/>
      <c r="H17" s="17"/>
      <c r="I17" s="8"/>
      <c r="N17" s="17"/>
      <c r="O17" s="28"/>
    </row>
    <row r="18" spans="1:15" ht="16.5" x14ac:dyDescent="0.3">
      <c r="A18" s="20" t="s">
        <v>24</v>
      </c>
      <c r="B18" s="22">
        <f>B17*0.9</f>
        <v>21082410</v>
      </c>
      <c r="C18" s="22"/>
      <c r="D18" s="22"/>
      <c r="E18" s="16"/>
      <c r="F18" s="44"/>
      <c r="G18" s="16"/>
      <c r="H18" s="17"/>
      <c r="I18" s="8"/>
      <c r="N18" s="17"/>
      <c r="O18" s="59"/>
    </row>
    <row r="19" spans="1:15" ht="16.5" x14ac:dyDescent="0.3">
      <c r="A19" s="20" t="s">
        <v>27</v>
      </c>
      <c r="B19" s="22">
        <f>B17*0.8</f>
        <v>18739920</v>
      </c>
      <c r="C19" s="22"/>
      <c r="D19" s="22"/>
      <c r="E19" s="16"/>
      <c r="F19" s="44"/>
      <c r="G19" s="16"/>
      <c r="H19" s="17"/>
      <c r="I19" s="8"/>
      <c r="N19" s="17"/>
      <c r="O19" s="59"/>
    </row>
    <row r="20" spans="1:15" ht="16.5" hidden="1" x14ac:dyDescent="0.3">
      <c r="A20" s="20" t="s">
        <v>24</v>
      </c>
      <c r="B20" s="22">
        <f>B17*0.9</f>
        <v>21082410</v>
      </c>
      <c r="C20" s="22"/>
      <c r="D20" s="22"/>
      <c r="E20" s="16"/>
      <c r="F20" s="16"/>
      <c r="G20" s="16"/>
      <c r="H20" s="17"/>
      <c r="I20" s="8"/>
      <c r="N20" s="17"/>
      <c r="O20" s="8"/>
    </row>
    <row r="21" spans="1:15" ht="16.5" x14ac:dyDescent="0.3">
      <c r="A21" s="20" t="s">
        <v>12</v>
      </c>
      <c r="B21" s="23">
        <f>B4*814</f>
        <v>2442000</v>
      </c>
      <c r="C21" s="23"/>
      <c r="D21" s="23"/>
      <c r="E21" s="16"/>
      <c r="F21" s="16"/>
      <c r="G21" s="16"/>
    </row>
    <row r="22" spans="1:15" ht="16.5" x14ac:dyDescent="0.3">
      <c r="A22" s="20" t="s">
        <v>16</v>
      </c>
      <c r="B22" s="39">
        <f>B17*0.03/12</f>
        <v>58562.25</v>
      </c>
      <c r="C22" s="23"/>
      <c r="D22" s="23"/>
      <c r="E22" s="16"/>
    </row>
    <row r="23" spans="1:15" x14ac:dyDescent="0.25">
      <c r="B23" s="16"/>
      <c r="C23" s="16"/>
    </row>
    <row r="24" spans="1:15" x14ac:dyDescent="0.25">
      <c r="B24" s="16"/>
      <c r="C24" s="16"/>
    </row>
    <row r="26" spans="1:15" x14ac:dyDescent="0.25">
      <c r="D26" s="11" t="s">
        <v>14</v>
      </c>
    </row>
    <row r="27" spans="1:15" x14ac:dyDescent="0.25">
      <c r="B27" s="30" t="s">
        <v>20</v>
      </c>
      <c r="C27" s="30" t="s">
        <v>15</v>
      </c>
      <c r="D27" s="30" t="s">
        <v>21</v>
      </c>
      <c r="E27" s="30"/>
      <c r="F27" s="30" t="s">
        <v>11</v>
      </c>
      <c r="G27" s="30" t="s">
        <v>17</v>
      </c>
      <c r="H27" s="13" t="s">
        <v>18</v>
      </c>
      <c r="I27" s="13" t="s">
        <v>19</v>
      </c>
      <c r="J27" s="13"/>
    </row>
    <row r="28" spans="1:15" ht="17.25" x14ac:dyDescent="0.3">
      <c r="B28" s="30">
        <v>1070</v>
      </c>
      <c r="C28" s="30">
        <v>695</v>
      </c>
      <c r="D28" s="30">
        <f>C28*1.2</f>
        <v>834</v>
      </c>
      <c r="E28" s="30"/>
      <c r="F28" s="30">
        <v>29000000</v>
      </c>
      <c r="G28" s="39">
        <f t="shared" ref="G28:G34" si="10">F28/C28</f>
        <v>41726.618705035973</v>
      </c>
      <c r="H28" s="14">
        <f>F28/D28</f>
        <v>34772.182254196639</v>
      </c>
      <c r="I28" s="14">
        <f t="shared" ref="I28:I34" si="11">F28/B28</f>
        <v>27102.803738317758</v>
      </c>
      <c r="J28" s="13">
        <f>B28/C28</f>
        <v>1.539568345323741</v>
      </c>
      <c r="K28" s="19"/>
    </row>
    <row r="29" spans="1:15" ht="17.25" x14ac:dyDescent="0.3">
      <c r="B29" s="30">
        <v>700</v>
      </c>
      <c r="C29" s="30">
        <v>465</v>
      </c>
      <c r="D29" s="30">
        <f>C29*1.2</f>
        <v>558</v>
      </c>
      <c r="E29" s="30"/>
      <c r="F29" s="30">
        <v>18000000</v>
      </c>
      <c r="G29" s="39">
        <f t="shared" si="10"/>
        <v>38709.677419354841</v>
      </c>
      <c r="H29" s="14">
        <f>F29/D29</f>
        <v>32258.064516129034</v>
      </c>
      <c r="I29" s="14">
        <f t="shared" si="11"/>
        <v>25714.285714285714</v>
      </c>
      <c r="J29" s="13">
        <f>B29/C29</f>
        <v>1.5053763440860215</v>
      </c>
      <c r="K29" s="19"/>
    </row>
    <row r="30" spans="1:15" x14ac:dyDescent="0.25">
      <c r="B30" s="30"/>
      <c r="C30" s="30">
        <f>D30/1.2</f>
        <v>695.83333333333337</v>
      </c>
      <c r="D30" s="30">
        <v>835</v>
      </c>
      <c r="E30" s="30"/>
      <c r="F30" s="39">
        <v>32500000</v>
      </c>
      <c r="G30" s="39">
        <f t="shared" si="10"/>
        <v>46706.586826347302</v>
      </c>
      <c r="H30" s="14">
        <f t="shared" ref="H30:H34" si="12">F30/D30</f>
        <v>38922.155688622755</v>
      </c>
      <c r="I30" s="14" t="e">
        <f t="shared" si="11"/>
        <v>#DIV/0!</v>
      </c>
      <c r="J30" s="13">
        <f t="shared" ref="J30:J33" si="13">D30/C30</f>
        <v>1.2</v>
      </c>
    </row>
    <row r="31" spans="1:15" x14ac:dyDescent="0.25">
      <c r="B31" s="30"/>
      <c r="C31" s="30"/>
      <c r="D31" s="30"/>
      <c r="E31" s="30"/>
      <c r="F31" s="39"/>
      <c r="G31" s="39" t="e">
        <f t="shared" si="10"/>
        <v>#DIV/0!</v>
      </c>
      <c r="H31" s="14" t="e">
        <f t="shared" si="12"/>
        <v>#DIV/0!</v>
      </c>
      <c r="I31" s="14" t="e">
        <f t="shared" si="11"/>
        <v>#DIV/0!</v>
      </c>
      <c r="J31" s="13" t="e">
        <f t="shared" si="13"/>
        <v>#DIV/0!</v>
      </c>
    </row>
    <row r="32" spans="1:15" x14ac:dyDescent="0.25">
      <c r="B32" s="30"/>
      <c r="C32" s="60"/>
      <c r="D32" s="60"/>
      <c r="E32" s="60"/>
      <c r="F32" s="61"/>
      <c r="G32" s="61" t="e">
        <f t="shared" si="10"/>
        <v>#DIV/0!</v>
      </c>
      <c r="H32" s="14" t="e">
        <f t="shared" si="12"/>
        <v>#DIV/0!</v>
      </c>
      <c r="I32" s="14" t="e">
        <f t="shared" si="11"/>
        <v>#DIV/0!</v>
      </c>
      <c r="J32" s="13" t="e">
        <f t="shared" si="13"/>
        <v>#DIV/0!</v>
      </c>
    </row>
    <row r="33" spans="1:11" x14ac:dyDescent="0.25">
      <c r="B33" s="30"/>
      <c r="C33" s="60"/>
      <c r="D33" s="60"/>
      <c r="E33" s="60"/>
      <c r="F33" s="61"/>
      <c r="G33" s="61" t="e">
        <f t="shared" si="10"/>
        <v>#DIV/0!</v>
      </c>
      <c r="H33" s="14" t="e">
        <f t="shared" si="12"/>
        <v>#DIV/0!</v>
      </c>
      <c r="I33" s="14" t="e">
        <f t="shared" si="11"/>
        <v>#DIV/0!</v>
      </c>
      <c r="J33" s="13" t="e">
        <f t="shared" si="13"/>
        <v>#DIV/0!</v>
      </c>
    </row>
    <row r="34" spans="1:11" x14ac:dyDescent="0.25">
      <c r="B34" s="30"/>
      <c r="C34" s="30"/>
      <c r="D34" s="30"/>
      <c r="E34" s="30"/>
      <c r="F34" s="30"/>
      <c r="G34" s="39" t="e">
        <f t="shared" si="10"/>
        <v>#DIV/0!</v>
      </c>
      <c r="H34" s="14" t="e">
        <f t="shared" si="12"/>
        <v>#DIV/0!</v>
      </c>
      <c r="I34" s="14" t="e">
        <f t="shared" si="11"/>
        <v>#DIV/0!</v>
      </c>
      <c r="J34" s="13"/>
    </row>
    <row r="35" spans="1:11" x14ac:dyDescent="0.25">
      <c r="B35" s="11" t="s">
        <v>22</v>
      </c>
    </row>
    <row r="36" spans="1:11" x14ac:dyDescent="0.25">
      <c r="A36" s="11">
        <f>B36/1.2</f>
        <v>412.61999999999995</v>
      </c>
      <c r="B36" s="30">
        <f>46*10.764</f>
        <v>495.14399999999995</v>
      </c>
      <c r="C36" s="30">
        <v>13500000</v>
      </c>
      <c r="D36" s="30">
        <f t="shared" ref="D36:D41" si="14">C36/B36</f>
        <v>27264.795695797588</v>
      </c>
      <c r="E36" s="30">
        <v>294000</v>
      </c>
      <c r="F36" s="30">
        <v>30000</v>
      </c>
      <c r="G36" s="39">
        <f>F36+E36+C36</f>
        <v>13824000</v>
      </c>
      <c r="H36" s="13">
        <f>G36/B36</f>
        <v>27919.15079249673</v>
      </c>
      <c r="I36" s="14"/>
      <c r="J36" s="14">
        <f>C36/A36</f>
        <v>32717.754834957108</v>
      </c>
      <c r="K36">
        <f>B15/J36</f>
        <v>1.0560015555555553</v>
      </c>
    </row>
    <row r="37" spans="1:11" x14ac:dyDescent="0.25">
      <c r="A37" s="11">
        <f>B37/1.2</f>
        <v>367.77</v>
      </c>
      <c r="B37" s="30">
        <f>41*10.764</f>
        <v>441.32399999999996</v>
      </c>
      <c r="C37" s="30">
        <v>11100000</v>
      </c>
      <c r="D37" s="30">
        <f t="shared" si="14"/>
        <v>25151.589308535229</v>
      </c>
      <c r="E37" s="30">
        <v>315000</v>
      </c>
      <c r="F37" s="30">
        <v>30000</v>
      </c>
      <c r="G37" s="39">
        <f>F37+E37+C37</f>
        <v>11445000</v>
      </c>
      <c r="H37" s="13">
        <f>G37/B37</f>
        <v>25933.327895151862</v>
      </c>
      <c r="I37" s="14"/>
      <c r="J37" s="14">
        <f>C37/A37</f>
        <v>30181.907170242273</v>
      </c>
    </row>
    <row r="38" spans="1:11" x14ac:dyDescent="0.25">
      <c r="B38" s="30"/>
      <c r="C38" s="30">
        <v>3200000</v>
      </c>
      <c r="D38" s="30" t="e">
        <f t="shared" si="14"/>
        <v>#DIV/0!</v>
      </c>
      <c r="E38" s="30"/>
      <c r="F38" s="30"/>
      <c r="G38" s="39"/>
      <c r="H38" s="13" t="e">
        <f>G38/B38</f>
        <v>#DIV/0!</v>
      </c>
      <c r="I38" s="13"/>
      <c r="J38" s="13"/>
      <c r="K38" s="8"/>
    </row>
    <row r="39" spans="1:11" ht="15.75" x14ac:dyDescent="0.25">
      <c r="A39" s="40"/>
      <c r="B39" s="60"/>
      <c r="C39" s="60"/>
      <c r="D39" s="60" t="e">
        <f t="shared" si="14"/>
        <v>#DIV/0!</v>
      </c>
      <c r="E39" s="30"/>
      <c r="F39" s="30"/>
      <c r="G39" s="39"/>
      <c r="H39" s="13" t="e">
        <f>G39/B39</f>
        <v>#DIV/0!</v>
      </c>
      <c r="I39" s="13"/>
      <c r="J39" s="13"/>
    </row>
    <row r="40" spans="1:11" ht="15.75" x14ac:dyDescent="0.25">
      <c r="A40" s="40"/>
      <c r="B40" s="60"/>
      <c r="C40" s="60"/>
      <c r="D40" s="60" t="e">
        <f t="shared" si="14"/>
        <v>#DIV/0!</v>
      </c>
      <c r="E40" s="30"/>
      <c r="F40" s="30"/>
      <c r="G40" s="39"/>
      <c r="H40" s="13" t="e">
        <f>G40/B40</f>
        <v>#DIV/0!</v>
      </c>
      <c r="I40" s="13"/>
      <c r="J40" s="13"/>
    </row>
    <row r="41" spans="1:11" ht="15.75" x14ac:dyDescent="0.25">
      <c r="A41" s="40"/>
      <c r="B41" s="30"/>
      <c r="C41" s="30"/>
      <c r="D41" s="30" t="e">
        <f t="shared" si="14"/>
        <v>#DIV/0!</v>
      </c>
      <c r="E41" s="30"/>
      <c r="F41" s="30"/>
      <c r="G41" s="30"/>
      <c r="H41" s="13"/>
      <c r="I41" s="13"/>
      <c r="J41" s="13"/>
    </row>
    <row r="42" spans="1:11" ht="15.75" x14ac:dyDescent="0.25">
      <c r="A42" s="40"/>
    </row>
    <row r="43" spans="1:11" ht="15.75" x14ac:dyDescent="0.25">
      <c r="A43" s="40"/>
    </row>
    <row r="44" spans="1:11" ht="15.75" x14ac:dyDescent="0.25">
      <c r="A44" s="40"/>
    </row>
    <row r="45" spans="1:11" ht="15.75" x14ac:dyDescent="0.25">
      <c r="A45" s="40"/>
    </row>
    <row r="65" spans="4:6" x14ac:dyDescent="0.25">
      <c r="D65" s="16"/>
      <c r="E65" s="16"/>
      <c r="F65" s="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tabSelected="1" topLeftCell="A6" workbookViewId="0">
      <selection activeCell="P6" sqref="P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36B2E-E47F-4B53-B448-E82C904060A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Sheet4</vt:lpstr>
      <vt:lpstr>Sheet11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2024-09-04T10:08:00Z</dcterms:modified>
</cp:coreProperties>
</file>