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5" l="1"/>
  <c r="F55" i="5"/>
  <c r="L51" i="5"/>
  <c r="L52" i="5"/>
  <c r="L53" i="5"/>
  <c r="L54" i="5"/>
  <c r="K51" i="5"/>
  <c r="K52" i="5"/>
  <c r="K53" i="5"/>
  <c r="K54" i="5"/>
  <c r="J51" i="5"/>
  <c r="J52" i="5"/>
  <c r="J53" i="5"/>
  <c r="J54" i="5"/>
  <c r="F51" i="5"/>
  <c r="F52" i="5"/>
  <c r="F53" i="5"/>
  <c r="F54" i="5"/>
  <c r="E51" i="5"/>
  <c r="E52" i="5"/>
  <c r="E53" i="5"/>
  <c r="E54" i="5"/>
  <c r="L50" i="5"/>
  <c r="K50" i="5"/>
  <c r="J50" i="5"/>
  <c r="F50" i="5"/>
  <c r="E50" i="5"/>
  <c r="B9" i="5" l="1"/>
  <c r="M40" i="5" l="1"/>
  <c r="J32" i="5"/>
  <c r="C32" i="5"/>
  <c r="K32" i="5"/>
  <c r="D40" i="5"/>
  <c r="D39" i="5"/>
  <c r="R23" i="5"/>
  <c r="R21" i="5"/>
  <c r="K16" i="5"/>
  <c r="I17" i="5"/>
  <c r="H32" i="5" l="1"/>
  <c r="I36" i="5" l="1"/>
  <c r="I31" i="5" l="1"/>
  <c r="G39" i="5"/>
  <c r="M39" i="5"/>
  <c r="G38" i="5"/>
  <c r="O38" i="5" s="1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4" i="5" l="1"/>
  <c r="B15" i="5" s="1"/>
  <c r="B19" i="5" s="1"/>
  <c r="B25" i="5" s="1"/>
  <c r="B13" i="5"/>
  <c r="L38" i="5"/>
  <c r="K38" i="5"/>
  <c r="B8" i="5"/>
  <c r="K40" i="5"/>
  <c r="L40" i="5"/>
  <c r="K39" i="5"/>
  <c r="B22" i="5" l="1"/>
  <c r="B20" i="5"/>
  <c r="B21" i="5"/>
</calcChain>
</file>

<file path=xl/sharedStrings.xml><?xml version="1.0" encoding="utf-8"?>
<sst xmlns="http://schemas.openxmlformats.org/spreadsheetml/2006/main" count="45" uniqueCount="44">
  <si>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</si>
  <si>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</si>
  <si>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</si>
  <si>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</si>
  <si>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</si>
  <si>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</si>
  <si>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</si>
  <si>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</si>
  <si>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</si>
  <si>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</si>
  <si>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</si>
  <si>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</si>
  <si>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</si>
  <si>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</si>
  <si>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</si>
  <si>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</si>
  <si>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</si>
  <si>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</si>
  <si>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</si>
  <si>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</si>
  <si>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</si>
  <si>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</si>
  <si>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</si>
  <si>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</si>
  <si>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</si>
  <si>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</si>
  <si>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Hall</t>
  </si>
  <si>
    <t>kit</t>
  </si>
  <si>
    <t>bed</t>
  </si>
  <si>
    <t>bath</t>
  </si>
  <si>
    <t>wc</t>
  </si>
  <si>
    <t>Page No.</t>
  </si>
  <si>
    <t>Pt.</t>
  </si>
  <si>
    <t>Software Generated</t>
  </si>
  <si>
    <t>Required Changes</t>
  </si>
  <si>
    <t>N.A.</t>
  </si>
  <si>
    <r>
      <t xml:space="preserve">N. A. as the property under consideration is a Residential </t>
    </r>
    <r>
      <rPr>
        <b/>
        <sz val="11"/>
        <color theme="1"/>
        <rFont val="Calibri"/>
        <family val="2"/>
        <scheme val="minor"/>
      </rPr>
      <t>Flat</t>
    </r>
    <r>
      <rPr>
        <sz val="11"/>
        <color theme="1"/>
        <rFont val="Calibri"/>
        <family val="2"/>
        <scheme val="minor"/>
      </rPr>
      <t xml:space="preserve"> in
a building. The rate is considered as composite rate.</t>
    </r>
  </si>
  <si>
    <t xml:space="preserve">Underground sump – capacity and type of
construction </t>
  </si>
  <si>
    <t>R.C.C. Tank</t>
  </si>
  <si>
    <t>Over-head tank</t>
  </si>
  <si>
    <t>Roads and paving within the compound approximate area and type of paving</t>
  </si>
  <si>
    <t>Cemented Road in Open Space</t>
  </si>
  <si>
    <t>Details not available</t>
  </si>
  <si>
    <t xml:space="preserve">Year of commencement of construction - 2014 (As per Commencement Certificate)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</si>
</sst>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44</xdr:row>
      <xdr:rowOff>96433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6F46E6-3250-415A-8C48-FEB9B3EE1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847843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29</xdr:col>
      <xdr:colOff>591739</xdr:colOff>
      <xdr:row>44</xdr:row>
      <xdr:rowOff>96433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57BADF-CCC1-49A2-A7E5-D17F389C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8516539" cy="847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0"/>
  <sheetViews>
    <sheetView tabSelected="1" topLeftCell="A52" workbookViewId="0">
      <selection activeCell="I70" sqref="I70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35.28515625" customWidth="1"/>
    <col min="8" max="8" width="50.7109375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5"/>
      <c r="B4" s="16"/>
      <c r="C4" s="16"/>
      <c r="D4" s="16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2016</v>
      </c>
      <c r="C6" s="3"/>
      <c r="D6" s="2"/>
      <c r="I6" s="2">
        <v>2016</v>
      </c>
      <c r="J6" s="2">
        <v>2024</v>
      </c>
      <c r="K6" s="2">
        <f>J6-I6</f>
        <v>8</v>
      </c>
      <c r="L6" s="2">
        <f>K6-60</f>
        <v>-52</v>
      </c>
    </row>
    <row r="7" spans="1:12" ht="16.5" x14ac:dyDescent="0.3">
      <c r="A7" s="3" t="s">
        <v>6</v>
      </c>
      <c r="B7" s="3">
        <f>B5-B6</f>
        <v>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-52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435*2500</f>
        <v>1087500</v>
      </c>
      <c r="C9" s="5"/>
      <c r="D9" s="4"/>
      <c r="H9" s="9"/>
      <c r="I9" s="19">
        <v>0</v>
      </c>
      <c r="J9" s="10">
        <v>435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8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12</v>
      </c>
      <c r="C13" s="3"/>
      <c r="D13" s="2"/>
    </row>
    <row r="14" spans="1:12" ht="16.5" x14ac:dyDescent="0.3">
      <c r="A14" s="3"/>
      <c r="B14" s="6">
        <f>B13%</f>
        <v>0.12</v>
      </c>
      <c r="C14" s="6"/>
      <c r="D14" s="12"/>
    </row>
    <row r="15" spans="1:12" ht="16.5" x14ac:dyDescent="0.3">
      <c r="A15" s="3" t="s">
        <v>11</v>
      </c>
      <c r="B15" s="5">
        <f>ROUND((B9*B14),0)</f>
        <v>130500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435</v>
      </c>
      <c r="C16" s="5"/>
      <c r="D16" s="4"/>
      <c r="H16" s="9"/>
      <c r="I16" s="10">
        <v>317</v>
      </c>
      <c r="K16">
        <f>J9/I16</f>
        <v>1.3722397476340693</v>
      </c>
    </row>
    <row r="17" spans="1:18" ht="16.5" x14ac:dyDescent="0.3">
      <c r="A17" s="3" t="s">
        <v>22</v>
      </c>
      <c r="B17" s="3">
        <v>5300</v>
      </c>
      <c r="C17" s="3"/>
      <c r="D17" s="2"/>
      <c r="H17" s="9"/>
      <c r="I17" s="10">
        <f>I16*1.2</f>
        <v>380.4</v>
      </c>
    </row>
    <row r="18" spans="1:18" ht="16.5" x14ac:dyDescent="0.3">
      <c r="A18" s="3" t="s">
        <v>12</v>
      </c>
      <c r="B18" s="5">
        <f>B17*B16</f>
        <v>2305500</v>
      </c>
      <c r="C18" s="5"/>
      <c r="D18" s="4"/>
      <c r="H18" s="9"/>
      <c r="I18" s="10"/>
    </row>
    <row r="19" spans="1:18" ht="16.5" x14ac:dyDescent="0.3">
      <c r="A19" s="7" t="s">
        <v>13</v>
      </c>
      <c r="B19" s="8">
        <f>B18-B15</f>
        <v>2175000</v>
      </c>
      <c r="C19" s="8"/>
      <c r="D19" s="8"/>
    </row>
    <row r="20" spans="1:18" ht="16.5" x14ac:dyDescent="0.3">
      <c r="A20" s="7" t="s">
        <v>14</v>
      </c>
      <c r="B20" s="8">
        <f>B19*0.9</f>
        <v>1957500</v>
      </c>
      <c r="C20" s="8"/>
      <c r="D20" s="8"/>
    </row>
    <row r="21" spans="1:18" ht="16.5" x14ac:dyDescent="0.3">
      <c r="A21" s="7" t="s">
        <v>15</v>
      </c>
      <c r="B21" s="8">
        <f>B19*0.8</f>
        <v>1740000</v>
      </c>
      <c r="C21" s="8"/>
      <c r="D21" s="8"/>
      <c r="R21">
        <f>2000+3000+2000+500+1000</f>
        <v>8500</v>
      </c>
    </row>
    <row r="22" spans="1:18" ht="16.5" x14ac:dyDescent="0.3">
      <c r="A22" s="7" t="s">
        <v>16</v>
      </c>
      <c r="B22" s="8">
        <f>B19*0.03/12</f>
        <v>5437.5</v>
      </c>
      <c r="C22" s="8"/>
      <c r="D22" s="8"/>
      <c r="R22">
        <v>16000</v>
      </c>
    </row>
    <row r="23" spans="1:18" x14ac:dyDescent="0.25">
      <c r="R23">
        <f>R22-R21</f>
        <v>7500</v>
      </c>
    </row>
    <row r="24" spans="1:18" x14ac:dyDescent="0.25">
      <c r="B24" s="1"/>
      <c r="C24" s="1"/>
      <c r="J24" s="13"/>
    </row>
    <row r="25" spans="1:18" x14ac:dyDescent="0.25">
      <c r="B25" s="1">
        <f>B19/435</f>
        <v>5000</v>
      </c>
    </row>
    <row r="29" spans="1:18" x14ac:dyDescent="0.25">
      <c r="E29" t="s">
        <v>17</v>
      </c>
    </row>
    <row r="30" spans="1:18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8" x14ac:dyDescent="0.25">
      <c r="D31" s="2">
        <v>460</v>
      </c>
      <c r="E31" s="17"/>
      <c r="F31" s="2">
        <v>1800000</v>
      </c>
      <c r="G31" s="2" t="e">
        <f t="shared" ref="G31:G36" si="0">F31/E31</f>
        <v>#DIV/0!</v>
      </c>
      <c r="H31" s="2">
        <f t="shared" ref="H31:H36" si="1">F31/D31</f>
        <v>3913.0434782608695</v>
      </c>
      <c r="I31" s="2" t="e">
        <f>D31/E31</f>
        <v>#DIV/0!</v>
      </c>
    </row>
    <row r="32" spans="1:18" x14ac:dyDescent="0.25">
      <c r="C32">
        <f>E32*1.2</f>
        <v>408</v>
      </c>
      <c r="D32" s="2">
        <v>432</v>
      </c>
      <c r="E32" s="17">
        <v>340</v>
      </c>
      <c r="F32" s="2">
        <v>2100000</v>
      </c>
      <c r="G32" s="2">
        <f t="shared" si="0"/>
        <v>6176.4705882352937</v>
      </c>
      <c r="H32" s="2">
        <f t="shared" si="1"/>
        <v>4861.1111111111113</v>
      </c>
      <c r="I32" s="2"/>
      <c r="J32">
        <f>F32/C32</f>
        <v>5147.0588235294117</v>
      </c>
      <c r="K32">
        <f>D32/E32</f>
        <v>1.2705882352941176</v>
      </c>
    </row>
    <row r="33" spans="4:15" x14ac:dyDescent="0.25">
      <c r="D33" s="2"/>
      <c r="E33" s="17"/>
      <c r="F33" s="4"/>
      <c r="G33" s="2" t="e">
        <f t="shared" si="0"/>
        <v>#DIV/0!</v>
      </c>
      <c r="H33" s="2" t="e">
        <f t="shared" si="1"/>
        <v>#DIV/0!</v>
      </c>
      <c r="I33" s="2" t="e">
        <f>D33/E33</f>
        <v>#DIV/0!</v>
      </c>
      <c r="M33" s="1"/>
    </row>
    <row r="34" spans="4:15" x14ac:dyDescent="0.25">
      <c r="D34" s="2"/>
      <c r="E34" s="17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4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5" x14ac:dyDescent="0.25">
      <c r="E37" t="s">
        <v>21</v>
      </c>
    </row>
    <row r="38" spans="4:15" x14ac:dyDescent="0.25">
      <c r="E38">
        <v>387</v>
      </c>
      <c r="F38">
        <v>3077000</v>
      </c>
      <c r="G38" s="2">
        <f>F38/E38</f>
        <v>7950.9043927648581</v>
      </c>
      <c r="H38">
        <v>455000</v>
      </c>
      <c r="I38">
        <v>30000</v>
      </c>
      <c r="J38" s="2">
        <f t="shared" ref="J38:J43" si="2">I38+H38+F38</f>
        <v>3562000</v>
      </c>
      <c r="K38" s="2">
        <f>J38/E38</f>
        <v>9204.1343669250655</v>
      </c>
      <c r="L38" s="4">
        <f>J38/719</f>
        <v>4954.1029207232268</v>
      </c>
      <c r="M38" s="2"/>
      <c r="O38">
        <f>B17/G38</f>
        <v>0.66659083522911922</v>
      </c>
    </row>
    <row r="39" spans="4:15" x14ac:dyDescent="0.25">
      <c r="D39">
        <f>E39*1.2</f>
        <v>762</v>
      </c>
      <c r="E39">
        <v>635</v>
      </c>
      <c r="F39">
        <v>3683000</v>
      </c>
      <c r="G39" s="2">
        <f>F39/E39</f>
        <v>5800</v>
      </c>
      <c r="H39">
        <v>948000</v>
      </c>
      <c r="I39">
        <v>30000</v>
      </c>
      <c r="J39" s="2">
        <f t="shared" si="2"/>
        <v>4661000</v>
      </c>
      <c r="K39" s="2">
        <f t="shared" ref="K39:K43" si="3">J39/E39</f>
        <v>7340.1574803149606</v>
      </c>
      <c r="L39" s="4">
        <f>J39/D39</f>
        <v>6116.797900262467</v>
      </c>
      <c r="M39" s="2">
        <f>F39/D39</f>
        <v>4833.333333333333</v>
      </c>
    </row>
    <row r="40" spans="4:15" x14ac:dyDescent="0.25">
      <c r="D40">
        <f>E40*1.2</f>
        <v>438</v>
      </c>
      <c r="E40" s="2">
        <v>365</v>
      </c>
      <c r="F40" s="2">
        <v>2117000</v>
      </c>
      <c r="G40" s="2">
        <f t="shared" ref="G40:G43" si="4">F40/E40</f>
        <v>5800</v>
      </c>
      <c r="H40" s="2">
        <v>169500</v>
      </c>
      <c r="I40" s="2">
        <v>30000</v>
      </c>
      <c r="J40" s="2">
        <f t="shared" si="2"/>
        <v>2316500</v>
      </c>
      <c r="K40" s="2">
        <f t="shared" si="3"/>
        <v>6346.5753424657532</v>
      </c>
      <c r="L40" s="2">
        <f>J40/D40</f>
        <v>5288.8127853881278</v>
      </c>
      <c r="M40" s="2">
        <f>F40/D40</f>
        <v>4833.333333333333</v>
      </c>
      <c r="O40" s="1"/>
    </row>
    <row r="41" spans="4:15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4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4:15" x14ac:dyDescent="0.25">
      <c r="G43" s="14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  <row r="50" spans="2:12" x14ac:dyDescent="0.25">
      <c r="B50" t="s">
        <v>26</v>
      </c>
      <c r="C50">
        <v>5</v>
      </c>
      <c r="D50">
        <v>2.67</v>
      </c>
      <c r="E50">
        <f>D50*C50</f>
        <v>13.35</v>
      </c>
      <c r="F50">
        <f>E50*10.764</f>
        <v>143.6994</v>
      </c>
      <c r="H50">
        <v>3.28084</v>
      </c>
      <c r="J50" s="20">
        <f>H50*C50</f>
        <v>16.404199999999999</v>
      </c>
      <c r="K50" s="20">
        <f>H50*D50</f>
        <v>8.7598427999999995</v>
      </c>
      <c r="L50" s="20">
        <f>K50*J50</f>
        <v>143.69821325976</v>
      </c>
    </row>
    <row r="51" spans="2:12" x14ac:dyDescent="0.25">
      <c r="B51" t="s">
        <v>27</v>
      </c>
      <c r="C51">
        <v>2.2999999999999998</v>
      </c>
      <c r="D51">
        <v>2.2400000000000002</v>
      </c>
      <c r="E51">
        <f t="shared" ref="E51:E54" si="5">D51*C51</f>
        <v>5.1520000000000001</v>
      </c>
      <c r="F51">
        <f t="shared" ref="F51:F55" si="6">E51*10.764</f>
        <v>55.456128</v>
      </c>
      <c r="H51">
        <v>3.28084</v>
      </c>
      <c r="J51" s="20">
        <f t="shared" ref="J51:J54" si="7">H51*C51</f>
        <v>7.5459319999999996</v>
      </c>
      <c r="K51" s="20">
        <f t="shared" ref="K51:K54" si="8">H51*D51</f>
        <v>7.3490816000000008</v>
      </c>
      <c r="L51" s="20">
        <f t="shared" ref="L51:L54" si="9">K51*J51</f>
        <v>55.455670016051201</v>
      </c>
    </row>
    <row r="52" spans="2:12" x14ac:dyDescent="0.25">
      <c r="B52" t="s">
        <v>28</v>
      </c>
      <c r="C52">
        <v>2.5</v>
      </c>
      <c r="D52">
        <v>3.16</v>
      </c>
      <c r="E52">
        <f t="shared" si="5"/>
        <v>7.9</v>
      </c>
      <c r="F52">
        <f t="shared" si="6"/>
        <v>85.035600000000002</v>
      </c>
      <c r="H52">
        <v>3.28084</v>
      </c>
      <c r="J52" s="20">
        <f t="shared" si="7"/>
        <v>8.2020999999999997</v>
      </c>
      <c r="K52" s="20">
        <f t="shared" si="8"/>
        <v>10.3674544</v>
      </c>
      <c r="L52" s="20">
        <f t="shared" si="9"/>
        <v>85.034897734239991</v>
      </c>
    </row>
    <row r="53" spans="2:12" x14ac:dyDescent="0.25">
      <c r="B53" t="s">
        <v>29</v>
      </c>
      <c r="C53">
        <v>2</v>
      </c>
      <c r="D53">
        <v>0.95</v>
      </c>
      <c r="E53">
        <f t="shared" si="5"/>
        <v>1.9</v>
      </c>
      <c r="F53">
        <f t="shared" si="6"/>
        <v>20.451599999999999</v>
      </c>
      <c r="H53">
        <v>3.28084</v>
      </c>
      <c r="J53" s="20">
        <f t="shared" si="7"/>
        <v>6.56168</v>
      </c>
      <c r="K53" s="20">
        <f t="shared" si="8"/>
        <v>3.1167979999999997</v>
      </c>
      <c r="L53" s="20">
        <f t="shared" si="9"/>
        <v>20.451431100639997</v>
      </c>
    </row>
    <row r="54" spans="2:12" x14ac:dyDescent="0.25">
      <c r="B54" t="s">
        <v>30</v>
      </c>
      <c r="C54">
        <v>1</v>
      </c>
      <c r="D54">
        <v>1.2</v>
      </c>
      <c r="E54">
        <f t="shared" si="5"/>
        <v>1.2</v>
      </c>
      <c r="F54">
        <f t="shared" si="6"/>
        <v>12.916799999999999</v>
      </c>
      <c r="H54">
        <v>3.28084</v>
      </c>
      <c r="J54" s="20">
        <f t="shared" si="7"/>
        <v>3.28084</v>
      </c>
      <c r="K54" s="20">
        <f t="shared" si="8"/>
        <v>3.9370079999999996</v>
      </c>
      <c r="L54" s="20">
        <f t="shared" si="9"/>
        <v>12.916693326719999</v>
      </c>
    </row>
    <row r="55" spans="2:12" x14ac:dyDescent="0.25">
      <c r="F55">
        <f>SUM(F50:F54)</f>
        <v>317.559528</v>
      </c>
      <c r="J55" s="20"/>
      <c r="K55" s="20"/>
      <c r="L55" s="20">
        <f>SUM(L50:L54)</f>
        <v>317.55690543741122</v>
      </c>
    </row>
    <row r="59" spans="2:12" x14ac:dyDescent="0.25">
      <c r="E59" s="23"/>
      <c r="F59" s="23"/>
      <c r="G59" s="23"/>
      <c r="H59" s="23"/>
    </row>
    <row r="60" spans="2:12" x14ac:dyDescent="0.25">
      <c r="E60" s="23"/>
      <c r="F60" s="23"/>
      <c r="G60" s="23"/>
      <c r="H60" s="23"/>
    </row>
    <row r="61" spans="2:12" x14ac:dyDescent="0.25">
      <c r="E61" s="21" t="s">
        <v>31</v>
      </c>
      <c r="F61" s="22" t="s">
        <v>32</v>
      </c>
      <c r="G61" s="22" t="s">
        <v>33</v>
      </c>
      <c r="H61" s="22" t="s">
        <v>34</v>
      </c>
    </row>
    <row r="62" spans="2:12" x14ac:dyDescent="0.25">
      <c r="E62" s="22">
        <v>4</v>
      </c>
      <c r="F62" s="22">
        <v>26</v>
      </c>
      <c r="G62" s="22" t="s">
        <v>35</v>
      </c>
      <c r="H62" s="22" t="s">
        <v>42</v>
      </c>
    </row>
    <row r="63" spans="2:12" x14ac:dyDescent="0.25">
      <c r="E63" s="22"/>
      <c r="F63" s="22"/>
      <c r="G63" s="22"/>
      <c r="H63" s="22"/>
    </row>
    <row r="64" spans="2:12" ht="45" x14ac:dyDescent="0.25">
      <c r="E64" s="22">
        <v>5</v>
      </c>
      <c r="F64" s="22">
        <v>38</v>
      </c>
      <c r="G64" s="22"/>
      <c r="H64" s="22" t="s">
        <v>36</v>
      </c>
    </row>
    <row r="65" spans="5:8" ht="30" x14ac:dyDescent="0.25">
      <c r="E65" s="22">
        <v>6</v>
      </c>
      <c r="F65" s="22">
        <v>41</v>
      </c>
      <c r="G65" s="22"/>
      <c r="H65" s="22" t="s">
        <v>43</v>
      </c>
    </row>
    <row r="66" spans="5:8" x14ac:dyDescent="0.25">
      <c r="E66" s="22"/>
      <c r="F66" s="22"/>
      <c r="G66" s="22"/>
      <c r="H66" s="22"/>
    </row>
    <row r="67" spans="5:8" ht="45" x14ac:dyDescent="0.25">
      <c r="E67" s="22">
        <v>9</v>
      </c>
      <c r="F67" s="22">
        <v>19</v>
      </c>
      <c r="G67" s="22" t="s">
        <v>37</v>
      </c>
      <c r="H67" s="22" t="s">
        <v>38</v>
      </c>
    </row>
    <row r="68" spans="5:8" x14ac:dyDescent="0.25">
      <c r="E68" s="22">
        <v>9</v>
      </c>
      <c r="F68" s="22">
        <v>20</v>
      </c>
      <c r="G68" s="22" t="s">
        <v>39</v>
      </c>
      <c r="H68" s="22" t="s">
        <v>38</v>
      </c>
    </row>
    <row r="69" spans="5:8" ht="45" x14ac:dyDescent="0.25">
      <c r="E69" s="22">
        <v>9</v>
      </c>
      <c r="F69" s="22">
        <v>22</v>
      </c>
      <c r="G69" s="22" t="s">
        <v>40</v>
      </c>
      <c r="H69" s="22" t="s">
        <v>41</v>
      </c>
    </row>
    <row r="70" spans="5:8" x14ac:dyDescent="0.25">
      <c r="E70" s="22"/>
      <c r="F70" s="22"/>
      <c r="G70" s="22"/>
      <c r="H70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Q7" sqref="Q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2024-09-05T11:04:02Z</dcterms:modified>
</cp:coreProperties>
</file>