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Lokhandwala\Rajanikant Sharwankumar Kedia\"/>
    </mc:Choice>
  </mc:AlternateContent>
  <xr:revisionPtr revIDLastSave="0" documentId="13_ncr:1_{2DBD0CE1-24B7-4EE0-9F33-745AB24B929D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4" l="1"/>
  <c r="P7" i="4"/>
  <c r="P6" i="4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<sst xmlns="http://schemas.openxmlformats.org/spreadsheetml/2006/main" count="137" uniqueCount="92">
  <si>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</si>
  <si>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</si>
  <si>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</si>
  <si>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</si>
  <si>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</si>
  <si>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</si>
  <si>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</si>
  <si>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</si>
  <si>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</si>
  <si>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</si>
  <si>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</si>
  <si>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</si>
  <si>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</si>
  <si>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</si>
  <si>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</si>
  <si>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</si>
  <si>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</si>
  <si>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</si>
  <si>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</si>
  <si>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</si>
  <si>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</si>
  <si>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</si>
  <si>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</si>
  <si>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</si>
  <si>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</si>
  <si>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</si>
  <si>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</si>
  <si>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</si>
  <si>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</si>
  <si>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</si>
  <si>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</si>
  <si>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</si>
  <si>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</si>
  <si>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</si>
  <si>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</si>
  <si>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</si>
  <si>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</si>
  <si>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</si>
  <si>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</si>
  <si>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</si>
  <si>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</si>
  <si>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</si>
  <si>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</si>
  <si>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</si>
  <si>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</si>
  <si>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</si>
  <si>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</si>
  <si>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</si>
  <si>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</si>
  <si>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</si>
  <si>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</si>
  <si>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</si>
  <si>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</si>
  <si>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</si>
  <si>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</si>
  <si>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</si>
  <si>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</si>
  <si>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</si>
  <si>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</si>
  <si>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</si>
  <si>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</si>
  <si>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</si>
  <si>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</si>
  <si>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</si>
  <si>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</si>
  <si>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</si>
  <si>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</si>
  <si>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</si>
  <si>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</si>
  <si>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</si>
  <si>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</si>
  <si>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</si>
  <si>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</si>
  <si>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</si>
  <si>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</si>
  <si>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</si>
  <si>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</si>
  <si>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</si>
  <si>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</si>
  <si>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</si>
  <si>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</si>
  <si>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</si>
  <si>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</si>
  <si>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</si>
  <si>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</si>
  <si>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603-A</t>
  </si>
  <si>
    <t>603-B</t>
  </si>
  <si>
    <t>TACA</t>
  </si>
  <si>
    <t>IGR-15.05.24</t>
  </si>
  <si>
    <t>IGR-16.04.24</t>
  </si>
  <si>
    <t>IGR-20.12.23</t>
  </si>
  <si>
    <t>IGR-30.11.23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</si>
</sst>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0EC00C-00BA-4305-8F64-36D447713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6F8565-1B6D-4438-B5FF-8F6A3974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A7ECA-26B2-4552-A50C-B45A61779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84311-F07C-4029-B4A1-227E25D98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BDC28-0A5F-4921-87BF-2B909117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539075-0AD6-4676-B6AA-3CAE4AD16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BEA9A5-05AA-4B3A-91B6-4F5F139B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8118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53A0C9-7CFD-46C0-B064-0D25CB34A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9452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269719.04399999999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299119.04399999999</v>
      </c>
      <c r="D9" s="58" t="s">
        <v>62</v>
      </c>
      <c r="E9" s="59">
        <f>C9/10.764</f>
        <v>27788.837235228541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2008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16</v>
      </c>
      <c r="D13" s="65">
        <f>D12-C13</f>
        <v>84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4"/>
      <c r="L1" s="74"/>
      <c r="M1" s="74"/>
      <c r="N1" s="74"/>
      <c r="O1" s="74"/>
      <c r="P1" s="74"/>
      <c r="Q1" s="74"/>
      <c r="R1" s="74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32500</v>
      </c>
      <c r="D3" s="22" t="s">
        <v>76</v>
      </c>
      <c r="E3" s="6" t="s">
        <v>84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29500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16</v>
      </c>
      <c r="D7" s="24">
        <v>2024</v>
      </c>
    </row>
    <row r="8" spans="1:5" x14ac:dyDescent="0.25">
      <c r="A8" s="15" t="s">
        <v>18</v>
      </c>
      <c r="B8" s="23"/>
      <c r="C8" s="24">
        <f>C9-C7</f>
        <v>44</v>
      </c>
      <c r="D8" s="24">
        <v>2008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24</v>
      </c>
      <c r="D10" s="24"/>
    </row>
    <row r="11" spans="1:5" x14ac:dyDescent="0.25">
      <c r="A11" s="15"/>
      <c r="B11" s="25"/>
      <c r="C11" s="26">
        <f>C10%</f>
        <v>0.24</v>
      </c>
      <c r="D11" s="26"/>
    </row>
    <row r="12" spans="1:5" x14ac:dyDescent="0.25">
      <c r="A12" s="15" t="s">
        <v>21</v>
      </c>
      <c r="B12" s="18"/>
      <c r="C12" s="19">
        <f>C6*C11</f>
        <v>720</v>
      </c>
      <c r="D12" s="22"/>
    </row>
    <row r="13" spans="1:5" x14ac:dyDescent="0.25">
      <c r="A13" s="15" t="s">
        <v>22</v>
      </c>
      <c r="B13" s="18"/>
      <c r="C13" s="19">
        <f>C6-C12</f>
        <v>2280</v>
      </c>
      <c r="D13" s="22"/>
    </row>
    <row r="14" spans="1:5" x14ac:dyDescent="0.25">
      <c r="A14" s="15" t="s">
        <v>15</v>
      </c>
      <c r="B14" s="18"/>
      <c r="C14" s="19">
        <f>C5</f>
        <v>29500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31780</v>
      </c>
      <c r="D16" s="22"/>
    </row>
    <row r="17" spans="1:5" x14ac:dyDescent="0.25">
      <c r="B17" s="23"/>
      <c r="C17" s="24"/>
      <c r="D17" s="24"/>
    </row>
    <row r="18" spans="1:5" x14ac:dyDescent="0.25">
      <c r="A18" s="70" t="str">
        <f>E3</f>
        <v>ACA</v>
      </c>
      <c r="B18" s="7"/>
      <c r="C18" s="29">
        <v>781</v>
      </c>
      <c r="D18" s="24"/>
    </row>
    <row r="19" spans="1:5" x14ac:dyDescent="0.25">
      <c r="A19" s="15" t="s">
        <v>74</v>
      </c>
      <c r="B19" s="6"/>
      <c r="C19" s="30">
        <f>C18*C16</f>
        <v>24820180</v>
      </c>
      <c r="D19" s="71"/>
      <c r="E19" s="65"/>
    </row>
    <row r="20" spans="1:5" x14ac:dyDescent="0.25">
      <c r="A20" s="15" t="s">
        <v>24</v>
      </c>
      <c r="C20" s="31">
        <f>C19*90%</f>
        <v>22338162</v>
      </c>
      <c r="D20" s="30"/>
      <c r="E20" s="65"/>
    </row>
    <row r="21" spans="1:5" x14ac:dyDescent="0.25">
      <c r="A21" s="15" t="s">
        <v>25</v>
      </c>
      <c r="C21" s="31">
        <f>C19*80%</f>
        <v>19856144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2343000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51708.708333333336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2" sqref="S2: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583</v>
      </c>
      <c r="C2" s="4">
        <f t="shared" ref="C2:C16" si="1">B2*1.2</f>
        <v>699.6</v>
      </c>
      <c r="D2" s="4">
        <f t="shared" ref="D2:D16" si="2">C2*1.2</f>
        <v>839.52</v>
      </c>
      <c r="E2" s="5">
        <f t="shared" ref="E2:E16" si="3">R2</f>
        <v>16400000</v>
      </c>
      <c r="F2" s="4">
        <f t="shared" ref="F2:F15" si="4">ROUND((E2/B2),0)</f>
        <v>28130</v>
      </c>
      <c r="G2" s="4">
        <f t="shared" ref="G2:G15" si="5">ROUND((E2/C2),0)</f>
        <v>23442</v>
      </c>
      <c r="H2" s="4">
        <f t="shared" ref="H2:H15" si="6">ROUND((E2/D2),0)</f>
        <v>19535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583</v>
      </c>
      <c r="R2" s="2">
        <v>16400000</v>
      </c>
      <c r="S2" s="2" t="s">
        <v>88</v>
      </c>
    </row>
    <row r="3" spans="1:19" x14ac:dyDescent="0.25">
      <c r="A3" s="4">
        <v>2</v>
      </c>
      <c r="B3" s="4">
        <f t="shared" si="0"/>
        <v>583</v>
      </c>
      <c r="C3" s="4">
        <f t="shared" si="1"/>
        <v>699.6</v>
      </c>
      <c r="D3" s="4">
        <f t="shared" si="2"/>
        <v>839.52</v>
      </c>
      <c r="E3" s="5">
        <f t="shared" si="3"/>
        <v>16961000</v>
      </c>
      <c r="F3" s="4">
        <f t="shared" si="4"/>
        <v>29093</v>
      </c>
      <c r="G3" s="4">
        <f t="shared" si="5"/>
        <v>24244</v>
      </c>
      <c r="H3" s="4">
        <f t="shared" si="6"/>
        <v>20203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583</v>
      </c>
      <c r="R3" s="2">
        <v>16961000</v>
      </c>
      <c r="S3" s="2" t="s">
        <v>89</v>
      </c>
    </row>
    <row r="4" spans="1:19" x14ac:dyDescent="0.25">
      <c r="A4" s="4">
        <v>3</v>
      </c>
      <c r="B4" s="4">
        <f t="shared" si="0"/>
        <v>486</v>
      </c>
      <c r="C4" s="4">
        <f t="shared" si="1"/>
        <v>583.19999999999993</v>
      </c>
      <c r="D4" s="4">
        <f t="shared" si="2"/>
        <v>699.83999999999992</v>
      </c>
      <c r="E4" s="5">
        <f t="shared" si="3"/>
        <v>14139000</v>
      </c>
      <c r="F4" s="4">
        <f t="shared" si="4"/>
        <v>29093</v>
      </c>
      <c r="G4" s="4">
        <f t="shared" si="5"/>
        <v>24244</v>
      </c>
      <c r="H4" s="4">
        <f t="shared" si="6"/>
        <v>20203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486</v>
      </c>
      <c r="R4" s="2">
        <v>14139000</v>
      </c>
      <c r="S4" s="2" t="s">
        <v>89</v>
      </c>
    </row>
    <row r="5" spans="1:19" x14ac:dyDescent="0.25">
      <c r="A5" s="4">
        <v>4</v>
      </c>
      <c r="B5" s="4">
        <f t="shared" si="0"/>
        <v>743</v>
      </c>
      <c r="C5" s="4">
        <f t="shared" si="1"/>
        <v>891.6</v>
      </c>
      <c r="D5" s="4">
        <f t="shared" si="2"/>
        <v>1069.92</v>
      </c>
      <c r="E5" s="5">
        <f t="shared" si="3"/>
        <v>23250000</v>
      </c>
      <c r="F5" s="72">
        <f t="shared" si="4"/>
        <v>31292</v>
      </c>
      <c r="G5" s="72">
        <f t="shared" si="5"/>
        <v>26077</v>
      </c>
      <c r="H5" s="72">
        <f t="shared" si="6"/>
        <v>21731</v>
      </c>
      <c r="I5" s="72">
        <f t="shared" si="7"/>
        <v>0</v>
      </c>
      <c r="J5" s="72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743</v>
      </c>
      <c r="R5" s="73">
        <v>23250000</v>
      </c>
      <c r="S5" s="73" t="s">
        <v>90</v>
      </c>
    </row>
    <row r="6" spans="1:19" x14ac:dyDescent="0.25">
      <c r="A6" s="4">
        <v>5</v>
      </c>
      <c r="B6" s="4">
        <f t="shared" si="0"/>
        <v>525.10379999999998</v>
      </c>
      <c r="C6" s="4">
        <f t="shared" si="1"/>
        <v>630.12455999999997</v>
      </c>
      <c r="D6" s="4">
        <f t="shared" si="2"/>
        <v>756.14947199999995</v>
      </c>
      <c r="E6" s="5">
        <f t="shared" si="3"/>
        <v>15000000</v>
      </c>
      <c r="F6" s="4">
        <f t="shared" si="4"/>
        <v>28566</v>
      </c>
      <c r="G6" s="4">
        <f t="shared" si="5"/>
        <v>23805</v>
      </c>
      <c r="H6" s="4">
        <f t="shared" si="6"/>
        <v>19837</v>
      </c>
      <c r="I6" s="4">
        <f t="shared" si="7"/>
        <v>0</v>
      </c>
      <c r="J6" s="4">
        <f t="shared" si="8"/>
        <v>0</v>
      </c>
      <c r="O6">
        <v>0</v>
      </c>
      <c r="P6">
        <f>58.54*10.764</f>
        <v>630.12455999999997</v>
      </c>
      <c r="Q6">
        <f t="shared" ref="Q6:Q10" si="10">P6/1.2</f>
        <v>525.10379999999998</v>
      </c>
      <c r="R6" s="2">
        <v>15000000</v>
      </c>
      <c r="S6" s="2" t="s">
        <v>91</v>
      </c>
    </row>
    <row r="7" spans="1:19" x14ac:dyDescent="0.25">
      <c r="A7" s="4">
        <v>6</v>
      </c>
      <c r="B7" s="4">
        <f t="shared" si="0"/>
        <v>583.13970000000006</v>
      </c>
      <c r="C7" s="4">
        <f t="shared" si="1"/>
        <v>699.76764000000003</v>
      </c>
      <c r="D7" s="4">
        <f t="shared" si="2"/>
        <v>839.72116800000003</v>
      </c>
      <c r="E7" s="5">
        <f t="shared" si="3"/>
        <v>17000000</v>
      </c>
      <c r="F7" s="72">
        <f t="shared" si="4"/>
        <v>29153</v>
      </c>
      <c r="G7" s="72">
        <f t="shared" si="5"/>
        <v>24294</v>
      </c>
      <c r="H7" s="72">
        <f t="shared" si="6"/>
        <v>20245</v>
      </c>
      <c r="I7" s="72">
        <f t="shared" si="7"/>
        <v>0</v>
      </c>
      <c r="J7" s="72">
        <f t="shared" si="8"/>
        <v>0</v>
      </c>
      <c r="K7" s="7"/>
      <c r="L7" s="7"/>
      <c r="M7" s="7"/>
      <c r="N7" s="7"/>
      <c r="O7" s="7">
        <v>0</v>
      </c>
      <c r="P7" s="7">
        <f>65.01*10.764</f>
        <v>699.76764000000003</v>
      </c>
      <c r="Q7" s="7">
        <f t="shared" si="10"/>
        <v>583.13970000000006</v>
      </c>
      <c r="R7" s="73">
        <v>17000000</v>
      </c>
      <c r="S7" s="73" t="s">
        <v>91</v>
      </c>
    </row>
    <row r="8" spans="1:19" x14ac:dyDescent="0.25">
      <c r="A8" s="4">
        <v>7</v>
      </c>
      <c r="B8" s="4">
        <f t="shared" si="0"/>
        <v>784</v>
      </c>
      <c r="C8" s="4">
        <f t="shared" si="1"/>
        <v>940.8</v>
      </c>
      <c r="D8" s="4">
        <f t="shared" si="2"/>
        <v>1128.9599999999998</v>
      </c>
      <c r="E8" s="5">
        <f t="shared" si="3"/>
        <v>25000000</v>
      </c>
      <c r="F8" s="4">
        <f t="shared" si="4"/>
        <v>31888</v>
      </c>
      <c r="G8" s="4">
        <f t="shared" si="5"/>
        <v>26573</v>
      </c>
      <c r="H8" s="4">
        <f t="shared" si="6"/>
        <v>22144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784</v>
      </c>
      <c r="R8" s="2">
        <v>25000000</v>
      </c>
      <c r="S8" s="2"/>
    </row>
    <row r="9" spans="1:19" x14ac:dyDescent="0.25">
      <c r="A9" s="4">
        <v>8</v>
      </c>
      <c r="B9" s="4">
        <f t="shared" si="0"/>
        <v>850</v>
      </c>
      <c r="C9" s="4">
        <f t="shared" si="1"/>
        <v>1020</v>
      </c>
      <c r="D9" s="4">
        <f t="shared" si="2"/>
        <v>1224</v>
      </c>
      <c r="E9" s="5">
        <f t="shared" si="3"/>
        <v>32000000</v>
      </c>
      <c r="F9" s="4">
        <f t="shared" si="4"/>
        <v>37647</v>
      </c>
      <c r="G9" s="4">
        <f t="shared" si="5"/>
        <v>31373</v>
      </c>
      <c r="H9" s="4">
        <f t="shared" si="6"/>
        <v>26144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850</v>
      </c>
      <c r="R9" s="2">
        <v>32000000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52" t="s">
        <v>71</v>
      </c>
      <c r="G25" s="52">
        <v>841</v>
      </c>
    </row>
    <row r="26" spans="1:19" s="10" customFormat="1" x14ac:dyDescent="0.25">
      <c r="E26" s="10" t="s">
        <v>85</v>
      </c>
      <c r="F26" s="52" t="s">
        <v>84</v>
      </c>
      <c r="G26" s="52">
        <v>402</v>
      </c>
    </row>
    <row r="27" spans="1:19" s="10" customFormat="1" x14ac:dyDescent="0.25">
      <c r="E27" s="10" t="s">
        <v>86</v>
      </c>
      <c r="F27" s="52" t="s">
        <v>84</v>
      </c>
      <c r="G27" s="52">
        <v>379</v>
      </c>
    </row>
    <row r="28" spans="1:19" s="10" customFormat="1" x14ac:dyDescent="0.25">
      <c r="C28" s="67" t="s">
        <v>75</v>
      </c>
      <c r="D28" s="67"/>
      <c r="F28" s="52" t="s">
        <v>87</v>
      </c>
      <c r="G28" s="52">
        <f>SUM(G26:G27)</f>
        <v>781</v>
      </c>
      <c r="H28" s="10">
        <f>G25/G28</f>
        <v>1.0768245838668373</v>
      </c>
    </row>
    <row r="29" spans="1:19" s="10" customFormat="1" x14ac:dyDescent="0.25">
      <c r="C29" s="67" t="s">
        <v>1</v>
      </c>
      <c r="D29" s="67">
        <v>24500000</v>
      </c>
      <c r="F29" s="52" t="s">
        <v>72</v>
      </c>
      <c r="G29" s="52">
        <v>937</v>
      </c>
      <c r="H29" s="10">
        <f>G29/G28</f>
        <v>1.1997439180537772</v>
      </c>
    </row>
    <row r="30" spans="1:19" s="10" customFormat="1" x14ac:dyDescent="0.25">
      <c r="F30" s="52" t="s">
        <v>73</v>
      </c>
      <c r="G30" s="52">
        <v>31000</v>
      </c>
    </row>
    <row r="31" spans="1:19" s="10" customFormat="1" x14ac:dyDescent="0.25">
      <c r="C31" s="69"/>
      <c r="D31" s="69"/>
      <c r="F31" s="69" t="s">
        <v>74</v>
      </c>
      <c r="G31" s="69">
        <f>G28*G30</f>
        <v>24211000</v>
      </c>
      <c r="H31" s="10">
        <f>G31/D29</f>
        <v>0.98820408163265305</v>
      </c>
    </row>
    <row r="32" spans="1:19" s="10" customFormat="1" x14ac:dyDescent="0.25">
      <c r="C32" s="69"/>
      <c r="D32" s="69"/>
      <c r="F32" s="69" t="s">
        <v>24</v>
      </c>
      <c r="G32" s="69">
        <f>G31*90%</f>
        <v>21789900</v>
      </c>
    </row>
    <row r="33" spans="3:7" s="10" customFormat="1" x14ac:dyDescent="0.25">
      <c r="C33" s="69"/>
      <c r="D33" s="69"/>
      <c r="F33" s="69" t="s">
        <v>25</v>
      </c>
      <c r="G33" s="69">
        <f>G31*80%</f>
        <v>19368800</v>
      </c>
    </row>
    <row r="34" spans="3:7" s="10" customFormat="1" x14ac:dyDescent="0.25">
      <c r="C34" s="69"/>
      <c r="D34" s="69"/>
    </row>
    <row r="35" spans="3:7" s="10" customFormat="1" x14ac:dyDescent="0.25">
      <c r="C35" s="69"/>
      <c r="D35" s="69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2024-09-06T04:09:34Z</dcterms:modified>
</cp:coreProperties>
</file>