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OneDrive\Desktop\"/>
    </mc:Choice>
  </mc:AlternateContent>
  <xr:revisionPtr revIDLastSave="0" documentId="13_ncr:1_{BF23DA07-B91A-43EE-A6DE-6D9845B6C8F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20" i="23" l="1"/>
  <c r="G21" i="23"/>
  <c r="G19" i="23"/>
  <c r="G39" i="4"/>
  <c r="I38" i="4"/>
  <c r="F84" i="23"/>
  <c r="F23" i="23"/>
  <c r="F10" i="23"/>
  <c r="F11" i="23" s="1"/>
  <c r="F8" i="23"/>
  <c r="F7" i="23"/>
  <c r="F6" i="23"/>
  <c r="F5" i="23"/>
  <c r="F14" i="23" s="1"/>
  <c r="P7" i="4"/>
  <c r="G41" i="4"/>
  <c r="H37" i="4"/>
  <c r="Q4" i="4"/>
  <c r="F12" i="23" l="1"/>
  <c r="F13" i="23" s="1"/>
  <c r="F19" i="23" s="1"/>
  <c r="H39" i="4"/>
  <c r="G40" i="4"/>
  <c r="C5" i="25"/>
  <c r="C4" i="25"/>
  <c r="C3" i="25"/>
  <c r="P2" i="4"/>
  <c r="P3" i="4"/>
  <c r="B3" i="4" s="1"/>
  <c r="C3" i="4" s="1"/>
  <c r="D3" i="4" s="1"/>
  <c r="B4" i="4"/>
  <c r="C4" i="4" s="1"/>
  <c r="D4" i="4" s="1"/>
  <c r="Q5" i="4"/>
  <c r="P6" i="4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1" i="23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<sst xmlns="http://schemas.openxmlformats.org/spreadsheetml/2006/main" count="143" uniqueCount="90">
  <si>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</si>
  <si>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</si>
  <si>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</si>
  <si>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</si>
  <si>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</si>
  <si>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</si>
  <si>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</si>
  <si>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</si>
  <si>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</si>
  <si>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</si>
  <si>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</si>
  <si>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</si>
  <si>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</si>
  <si>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</si>
  <si>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</si>
  <si>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</si>
  <si>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</si>
  <si>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</si>
  <si>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</si>
  <si>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</si>
  <si>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</si>
  <si>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</si>
  <si>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</si>
  <si>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</si>
  <si>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</si>
  <si>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</si>
  <si>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</si>
  <si>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</si>
  <si>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</si>
  <si>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</si>
  <si>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</si>
  <si>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</si>
  <si>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</si>
  <si>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</si>
  <si>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</si>
  <si>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</si>
  <si>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</si>
  <si>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</si>
  <si>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</si>
  <si>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</si>
  <si>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</si>
  <si>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</si>
  <si>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</si>
  <si>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</si>
  <si>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</si>
  <si>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</si>
  <si>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</si>
  <si>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</si>
  <si>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</si>
  <si>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</si>
  <si>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</si>
  <si>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</si>
  <si>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</si>
  <si>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</si>
  <si>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</si>
  <si>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</si>
  <si>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</si>
  <si>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</si>
  <si>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</si>
  <si>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</si>
  <si>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</si>
  <si>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</si>
  <si>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</si>
  <si>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</si>
  <si>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</si>
  <si>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</si>
  <si>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</si>
  <si>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</si>
  <si>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</si>
  <si>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</si>
  <si>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</si>
  <si>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</si>
  <si>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</si>
  <si>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</si>
  <si>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</si>
  <si>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</si>
  <si>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</si>
  <si>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</si>
  <si>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</si>
  <si>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</si>
  <si>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</si>
  <si>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</si>
  <si>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</si>
  <si>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</si>
  <si>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</si>
  <si>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 103</t>
  </si>
  <si>
    <t>YOC - 1978</t>
  </si>
  <si>
    <t>IGR-18.07.24</t>
  </si>
  <si>
    <t>IGR-29.11.23</t>
  </si>
  <si>
    <t>09.02.2017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</si>
</sst>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0</xdr:row>
      <xdr:rowOff>0</xdr:rowOff>
    </xdr:from>
    <xdr:to>
      <xdr:col>28</xdr:col>
      <xdr:colOff>507376</xdr:colOff>
      <xdr:row>17</xdr:row>
      <xdr:rowOff>4341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4620DC-1895-4F8A-95F9-17E5C8B7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0"/>
          <a:ext cx="11746876" cy="36238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AE1F7-3521-4623-A2A1-C4C6BDFF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78D16-BC05-4090-A531-F5109EF8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96370-00A2-4662-8949-273605DA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47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D2272-A78E-48AC-A1FC-D36290E0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7BE3B-06A7-464E-A9DD-94307BEC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8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3B5C9-6000-45B0-9454-08BCB81E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430802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28575</xdr:rowOff>
    </xdr:from>
    <xdr:to>
      <xdr:col>29</xdr:col>
      <xdr:colOff>20246</xdr:colOff>
      <xdr:row>45</xdr:row>
      <xdr:rowOff>144087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6C5998-7804-43D9-BEFC-6B82A40B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28575"/>
          <a:ext cx="8573696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0</xdr:rowOff>
    </xdr:from>
    <xdr:to>
      <xdr:col>12</xdr:col>
      <xdr:colOff>295275</xdr:colOff>
      <xdr:row>43</xdr:row>
      <xdr:rowOff>84554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084F8-29DD-4D2E-BACA-06B2E8E0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0"/>
          <a:ext cx="6610350" cy="827605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23</xdr:col>
      <xdr:colOff>362851</xdr:colOff>
      <xdr:row>38</xdr:row>
      <xdr:rowOff>58142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DDB69D-71AA-4CE2-B229-BB5B0994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6458851" cy="7106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286641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DFBD8-401B-4626-97A2-0A8B512D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82641" cy="746864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372378</xdr:colOff>
      <xdr:row>39</xdr:row>
      <xdr:rowOff>115326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40080-A3DD-4492-8A3D-F9A35058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468378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4" sqref="L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173390.81400000001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202790.81400000001</v>
      </c>
      <c r="D9" s="58" t="s">
        <v>62</v>
      </c>
      <c r="E9" s="59">
        <f>C9/10.764</f>
        <v>18839.726309921964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46</v>
      </c>
      <c r="D13" s="65">
        <f>D12-C13</f>
        <v>54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7" sqref="Q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N2" sqref="N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Z29" sqref="Z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N24" sqref="N24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52000</v>
      </c>
      <c r="D3" s="22" t="s">
        <v>76</v>
      </c>
      <c r="E3" s="6" t="s">
        <v>72</v>
      </c>
      <c r="F3" s="19">
        <v>52000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49300</v>
      </c>
      <c r="D5" s="22"/>
      <c r="F5" s="19">
        <f>F3-F4</f>
        <v>49300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46</v>
      </c>
      <c r="D7" s="24">
        <v>2024</v>
      </c>
      <c r="F7" s="24">
        <f>G7-G8</f>
        <v>46</v>
      </c>
      <c r="G7" s="24">
        <v>2024</v>
      </c>
    </row>
    <row r="8" spans="1:8" x14ac:dyDescent="0.25">
      <c r="A8" s="15" t="s">
        <v>18</v>
      </c>
      <c r="B8" s="23"/>
      <c r="C8" s="24">
        <f>C9-C7</f>
        <v>14</v>
      </c>
      <c r="D8" s="24">
        <v>1978</v>
      </c>
      <c r="F8" s="24">
        <f>F9-F7</f>
        <v>14</v>
      </c>
      <c r="G8" s="24">
        <v>1978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69</v>
      </c>
      <c r="D10" s="24"/>
      <c r="F10" s="24">
        <f>90*F7/F9</f>
        <v>69</v>
      </c>
      <c r="G10" s="24"/>
    </row>
    <row r="11" spans="1:8" x14ac:dyDescent="0.25">
      <c r="A11" s="15"/>
      <c r="B11" s="25"/>
      <c r="C11" s="26">
        <f>C10%</f>
        <v>0.69</v>
      </c>
      <c r="D11" s="26"/>
      <c r="F11" s="26">
        <f>F10%</f>
        <v>0.69</v>
      </c>
      <c r="G11" s="26"/>
    </row>
    <row r="12" spans="1:8" x14ac:dyDescent="0.25">
      <c r="A12" s="15" t="s">
        <v>21</v>
      </c>
      <c r="B12" s="18"/>
      <c r="C12" s="19">
        <f>C6*C11</f>
        <v>1862.9999999999998</v>
      </c>
      <c r="D12" s="22"/>
      <c r="F12" s="19">
        <f>F6*F11</f>
        <v>1862.9999999999998</v>
      </c>
      <c r="G12" s="22"/>
    </row>
    <row r="13" spans="1:8" x14ac:dyDescent="0.25">
      <c r="A13" s="15" t="s">
        <v>22</v>
      </c>
      <c r="B13" s="18"/>
      <c r="C13" s="19">
        <f>C6-C12</f>
        <v>837.00000000000023</v>
      </c>
      <c r="D13" s="22"/>
      <c r="F13" s="19">
        <f>F6-F12</f>
        <v>837.00000000000023</v>
      </c>
      <c r="G13" s="22"/>
    </row>
    <row r="14" spans="1:8" x14ac:dyDescent="0.25">
      <c r="A14" s="15" t="s">
        <v>15</v>
      </c>
      <c r="B14" s="18"/>
      <c r="C14" s="19">
        <f>C5</f>
        <v>49300</v>
      </c>
      <c r="D14" s="22"/>
      <c r="F14" s="19">
        <f>F5</f>
        <v>49300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v>50000</v>
      </c>
      <c r="D16" s="22"/>
      <c r="F16" s="20">
        <v>50000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ABUA</v>
      </c>
      <c r="B18" s="7"/>
      <c r="C18" s="29">
        <v>500</v>
      </c>
      <c r="D18" s="24"/>
      <c r="F18" s="29">
        <v>756</v>
      </c>
      <c r="G18" s="24"/>
    </row>
    <row r="19" spans="1:8" x14ac:dyDescent="0.25">
      <c r="A19" s="15" t="s">
        <v>74</v>
      </c>
      <c r="B19" s="6"/>
      <c r="C19" s="30">
        <f>C18*C16</f>
        <v>25000000</v>
      </c>
      <c r="D19" s="72"/>
      <c r="E19" s="65"/>
      <c r="F19" s="30">
        <f>F18*F16</f>
        <v>37800000</v>
      </c>
      <c r="G19" s="72">
        <f>C19+F19</f>
        <v>62800000</v>
      </c>
      <c r="H19" s="65"/>
    </row>
    <row r="20" spans="1:8" x14ac:dyDescent="0.25">
      <c r="A20" s="15" t="s">
        <v>24</v>
      </c>
      <c r="C20" s="31">
        <f>C19*90%</f>
        <v>22500000</v>
      </c>
      <c r="D20" s="30"/>
      <c r="E20" s="65"/>
      <c r="F20" s="31">
        <f>F19*90%</f>
        <v>34020000</v>
      </c>
      <c r="G20" s="72">
        <f t="shared" ref="G20:G21" si="0">C20+F20</f>
        <v>56520000</v>
      </c>
      <c r="H20" s="65"/>
    </row>
    <row r="21" spans="1:8" x14ac:dyDescent="0.25">
      <c r="A21" s="15" t="s">
        <v>25</v>
      </c>
      <c r="C21" s="31">
        <f>C19*80%</f>
        <v>20000000</v>
      </c>
      <c r="D21" s="31"/>
      <c r="E21" s="65"/>
      <c r="F21" s="31">
        <f>F19*80%</f>
        <v>30240000</v>
      </c>
      <c r="G21" s="72">
        <f t="shared" si="0"/>
        <v>50240000</v>
      </c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1350000</v>
      </c>
      <c r="D23" s="34"/>
      <c r="F23" s="34">
        <f>F4*F18</f>
        <v>2041200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52083.333333333336</v>
      </c>
      <c r="D25" s="31"/>
      <c r="E25" s="31"/>
      <c r="F25" s="31">
        <f>F19*0.025/12</f>
        <v>78750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553</v>
      </c>
      <c r="C2" s="4">
        <f t="shared" ref="C2:C16" si="1">B2*1.2</f>
        <v>663.6</v>
      </c>
      <c r="D2" s="4">
        <f t="shared" ref="D2:D16" si="2">C2*1.2</f>
        <v>796.32</v>
      </c>
      <c r="E2" s="5">
        <f t="shared" ref="E2:E16" si="3">R2</f>
        <v>21771653</v>
      </c>
      <c r="F2" s="4">
        <f t="shared" ref="F2:F15" si="4">ROUND((E2/B2),0)</f>
        <v>39370</v>
      </c>
      <c r="G2" s="4">
        <f t="shared" ref="G2:G15" si="5">ROUND((E2/C2),0)</f>
        <v>32808</v>
      </c>
      <c r="H2" s="4">
        <f t="shared" ref="H2:H15" si="6">ROUND((E2/D2),0)</f>
        <v>27340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553</v>
      </c>
      <c r="R2" s="2">
        <v>21771653</v>
      </c>
      <c r="S2" s="2" t="s">
        <v>87</v>
      </c>
    </row>
    <row r="3" spans="1:19" x14ac:dyDescent="0.25">
      <c r="A3" s="4">
        <v>2</v>
      </c>
      <c r="B3" s="4">
        <f t="shared" si="0"/>
        <v>590</v>
      </c>
      <c r="C3" s="4">
        <f t="shared" si="1"/>
        <v>708</v>
      </c>
      <c r="D3" s="4">
        <f t="shared" si="2"/>
        <v>849.6</v>
      </c>
      <c r="E3" s="5">
        <f t="shared" si="3"/>
        <v>23228346</v>
      </c>
      <c r="F3" s="4">
        <f t="shared" si="4"/>
        <v>39370</v>
      </c>
      <c r="G3" s="4">
        <f t="shared" si="5"/>
        <v>32808</v>
      </c>
      <c r="H3" s="4">
        <f t="shared" si="6"/>
        <v>27340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590</v>
      </c>
      <c r="R3" s="2">
        <v>23228346</v>
      </c>
      <c r="S3" s="2" t="s">
        <v>87</v>
      </c>
    </row>
    <row r="4" spans="1:19" x14ac:dyDescent="0.25">
      <c r="A4" s="4">
        <v>3</v>
      </c>
      <c r="B4" s="4">
        <f t="shared" si="0"/>
        <v>208.33333333333334</v>
      </c>
      <c r="C4" s="4">
        <f t="shared" si="1"/>
        <v>250</v>
      </c>
      <c r="D4" s="4">
        <f t="shared" si="2"/>
        <v>300</v>
      </c>
      <c r="E4" s="5">
        <f t="shared" si="3"/>
        <v>9500000</v>
      </c>
      <c r="F4" s="4">
        <f t="shared" si="4"/>
        <v>45600</v>
      </c>
      <c r="G4" s="4">
        <f t="shared" si="5"/>
        <v>38000</v>
      </c>
      <c r="H4" s="4">
        <f t="shared" si="6"/>
        <v>31667</v>
      </c>
      <c r="I4" s="4">
        <f t="shared" si="7"/>
        <v>0</v>
      </c>
      <c r="J4" s="4">
        <f t="shared" si="8"/>
        <v>0</v>
      </c>
      <c r="O4">
        <v>0</v>
      </c>
      <c r="P4">
        <v>250</v>
      </c>
      <c r="Q4">
        <f t="shared" ref="Q4:Q10" si="10">P4/1.2</f>
        <v>208.33333333333334</v>
      </c>
      <c r="R4" s="2">
        <v>9500000</v>
      </c>
      <c r="S4" s="2" t="s">
        <v>88</v>
      </c>
    </row>
    <row r="5" spans="1:19" x14ac:dyDescent="0.25">
      <c r="A5" s="4">
        <v>4</v>
      </c>
      <c r="B5" s="4">
        <f t="shared" si="0"/>
        <v>816.66666666666674</v>
      </c>
      <c r="C5" s="4">
        <f t="shared" si="1"/>
        <v>980</v>
      </c>
      <c r="D5" s="4">
        <f t="shared" si="2"/>
        <v>1176</v>
      </c>
      <c r="E5" s="5">
        <f t="shared" si="3"/>
        <v>32500000</v>
      </c>
      <c r="F5" s="4">
        <f t="shared" si="4"/>
        <v>39796</v>
      </c>
      <c r="G5" s="4">
        <f t="shared" si="5"/>
        <v>33163</v>
      </c>
      <c r="H5" s="4">
        <f t="shared" si="6"/>
        <v>27636</v>
      </c>
      <c r="I5" s="4">
        <f t="shared" si="7"/>
        <v>0</v>
      </c>
      <c r="J5" s="4">
        <f t="shared" si="8"/>
        <v>0</v>
      </c>
      <c r="O5">
        <v>0</v>
      </c>
      <c r="P5">
        <v>980</v>
      </c>
      <c r="Q5">
        <f t="shared" si="10"/>
        <v>816.66666666666674</v>
      </c>
      <c r="R5" s="2">
        <v>32500000</v>
      </c>
      <c r="S5" s="2"/>
    </row>
    <row r="6" spans="1:19" x14ac:dyDescent="0.25">
      <c r="A6" s="4">
        <v>5</v>
      </c>
      <c r="B6" s="4">
        <f t="shared" si="0"/>
        <v>710</v>
      </c>
      <c r="C6" s="4">
        <f t="shared" si="1"/>
        <v>852</v>
      </c>
      <c r="D6" s="4">
        <f t="shared" si="2"/>
        <v>1022.4</v>
      </c>
      <c r="E6" s="5">
        <f t="shared" si="3"/>
        <v>23500000</v>
      </c>
      <c r="F6" s="4">
        <f t="shared" si="4"/>
        <v>33099</v>
      </c>
      <c r="G6" s="4">
        <f t="shared" si="5"/>
        <v>27582</v>
      </c>
      <c r="H6" s="4">
        <f t="shared" si="6"/>
        <v>22985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710</v>
      </c>
      <c r="R6" s="2">
        <v>23500000</v>
      </c>
      <c r="S6" s="2"/>
    </row>
    <row r="7" spans="1:19" x14ac:dyDescent="0.25">
      <c r="A7" s="4">
        <v>6</v>
      </c>
      <c r="B7" s="4">
        <f t="shared" si="0"/>
        <v>650</v>
      </c>
      <c r="C7" s="4">
        <f t="shared" si="1"/>
        <v>780</v>
      </c>
      <c r="D7" s="4">
        <f t="shared" si="2"/>
        <v>936</v>
      </c>
      <c r="E7" s="5">
        <f t="shared" si="3"/>
        <v>40000000</v>
      </c>
      <c r="F7" s="4">
        <f t="shared" si="4"/>
        <v>61538</v>
      </c>
      <c r="G7" s="74">
        <f t="shared" si="5"/>
        <v>51282</v>
      </c>
      <c r="H7" s="4">
        <f t="shared" si="6"/>
        <v>42735</v>
      </c>
      <c r="I7" s="4">
        <f t="shared" si="7"/>
        <v>0</v>
      </c>
      <c r="J7" s="4">
        <f t="shared" si="8"/>
        <v>0</v>
      </c>
      <c r="O7">
        <v>0</v>
      </c>
      <c r="P7">
        <f t="shared" ref="P7" si="11">O7/1.2</f>
        <v>0</v>
      </c>
      <c r="Q7">
        <v>650</v>
      </c>
      <c r="R7" s="2">
        <v>40000000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8"/>
    </row>
    <row r="25" spans="1:19" s="10" customFormat="1" x14ac:dyDescent="0.25">
      <c r="F25" s="69" t="s">
        <v>85</v>
      </c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500</v>
      </c>
      <c r="H29" s="10" t="e">
        <f>G29/G28</f>
        <v>#DIV/0!</v>
      </c>
    </row>
    <row r="30" spans="1:19" s="10" customFormat="1" x14ac:dyDescent="0.25">
      <c r="F30" s="52" t="s">
        <v>73</v>
      </c>
      <c r="G30" s="52">
        <v>33000</v>
      </c>
    </row>
    <row r="31" spans="1:19" s="10" customFormat="1" x14ac:dyDescent="0.25">
      <c r="C31" s="70"/>
      <c r="D31" s="70"/>
      <c r="F31" s="70" t="s">
        <v>74</v>
      </c>
      <c r="G31" s="70">
        <f>G29*G30</f>
        <v>16500000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14850000</v>
      </c>
    </row>
    <row r="33" spans="3:9" s="10" customFormat="1" x14ac:dyDescent="0.25">
      <c r="C33" s="70"/>
      <c r="D33" s="70"/>
      <c r="F33" s="70" t="s">
        <v>25</v>
      </c>
      <c r="G33" s="70">
        <f>G31*80%</f>
        <v>13200000</v>
      </c>
    </row>
    <row r="34" spans="3:9" s="10" customFormat="1" x14ac:dyDescent="0.25">
      <c r="C34" s="70"/>
      <c r="D34" s="70"/>
    </row>
    <row r="35" spans="3:9" s="10" customFormat="1" x14ac:dyDescent="0.25">
      <c r="C35" s="70"/>
      <c r="D35" s="70"/>
      <c r="F35" s="52" t="s">
        <v>71</v>
      </c>
      <c r="G35" s="52">
        <v>614</v>
      </c>
    </row>
    <row r="36" spans="3:9" s="10" customFormat="1" x14ac:dyDescent="0.25">
      <c r="F36" s="52" t="s">
        <v>84</v>
      </c>
      <c r="G36" s="52">
        <v>630</v>
      </c>
    </row>
    <row r="37" spans="3:9" s="10" customFormat="1" x14ac:dyDescent="0.25">
      <c r="C37" s="67" t="s">
        <v>75</v>
      </c>
      <c r="D37" s="67" t="s">
        <v>89</v>
      </c>
      <c r="F37" s="52" t="s">
        <v>72</v>
      </c>
      <c r="G37" s="52">
        <v>756</v>
      </c>
      <c r="H37" s="10">
        <f>G37/G36</f>
        <v>1.2</v>
      </c>
    </row>
    <row r="38" spans="3:9" s="10" customFormat="1" x14ac:dyDescent="0.25">
      <c r="C38" s="67" t="s">
        <v>1</v>
      </c>
      <c r="D38" s="67">
        <v>34850000</v>
      </c>
      <c r="F38" s="52" t="s">
        <v>73</v>
      </c>
      <c r="G38" s="52">
        <v>50000</v>
      </c>
      <c r="I38" s="10">
        <f>D38/G36</f>
        <v>55317.460317460318</v>
      </c>
    </row>
    <row r="39" spans="3:9" s="10" customFormat="1" x14ac:dyDescent="0.25">
      <c r="F39" s="70" t="s">
        <v>74</v>
      </c>
      <c r="G39" s="70">
        <f>G37*G38</f>
        <v>37800000</v>
      </c>
      <c r="H39" s="10">
        <f>G39/D38</f>
        <v>1.084648493543759</v>
      </c>
    </row>
    <row r="40" spans="3:9" s="10" customFormat="1" x14ac:dyDescent="0.25">
      <c r="F40" s="70" t="s">
        <v>24</v>
      </c>
      <c r="G40" s="70">
        <f>G39*90%</f>
        <v>34020000</v>
      </c>
    </row>
    <row r="41" spans="3:9" x14ac:dyDescent="0.25">
      <c r="F41" s="70" t="s">
        <v>25</v>
      </c>
      <c r="G41" s="70">
        <f>G39*80%</f>
        <v>30240000</v>
      </c>
      <c r="H41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2024-09-09T12:01:59Z</dcterms:modified>
</cp:coreProperties>
</file>