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Dadar (W)\Yogesh Jivanlal Lakhani\42-Thakkar Shopping\"/>
    </mc:Choice>
  </mc:AlternateContent>
  <xr:revisionPtr revIDLastSave="0" documentId="13_ncr:1_{38329B4A-1472-4B5C-88C6-2B621980E75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  <sheet name="Sheet15" sheetId="27" r:id="rId16"/>
    <sheet name="Sheet16" sheetId="28" r:id="rId17"/>
    <sheet name="Sheet17" sheetId="29" r:id="rId18"/>
  </sheets>
  <calcPr calcId="191029"/>
</workbook>
</file>

<file path=xl/calcChain.xml><?xml version="1.0" encoding="utf-8"?>
<calcChain xmlns="http://schemas.openxmlformats.org/spreadsheetml/2006/main">
  <c r="V11" i="4" l="1"/>
  <c r="U11" i="4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Q18" i="4" l="1"/>
  <c r="B18" i="4" s="1"/>
  <c r="P18" i="4"/>
  <c r="J18" i="4"/>
  <c r="I18" i="4"/>
  <c r="E18" i="4"/>
  <c r="A18" i="4"/>
  <c r="P17" i="4"/>
  <c r="J17" i="4"/>
  <c r="I17" i="4"/>
  <c r="E17" i="4"/>
  <c r="F17" i="4" s="1"/>
  <c r="B17" i="4"/>
  <c r="C17" i="4" s="1"/>
  <c r="A17" i="4"/>
  <c r="Q16" i="4"/>
  <c r="J16" i="4"/>
  <c r="I16" i="4"/>
  <c r="E16" i="4"/>
  <c r="B16" i="4"/>
  <c r="C16" i="4" s="1"/>
  <c r="D16" i="4" s="1"/>
  <c r="A16" i="4"/>
  <c r="F18" i="4" l="1"/>
  <c r="C18" i="4"/>
  <c r="D18" i="4" s="1"/>
  <c r="H18" i="4" s="1"/>
  <c r="G18" i="4"/>
  <c r="G17" i="4"/>
  <c r="D17" i="4"/>
  <c r="H17" i="4" s="1"/>
  <c r="H16" i="4"/>
  <c r="G16" i="4"/>
  <c r="F16" i="4"/>
  <c r="V3" i="4"/>
  <c r="J25" i="4" l="1"/>
  <c r="P13" i="4"/>
  <c r="P12" i="4"/>
  <c r="P11" i="4"/>
  <c r="P4" i="4"/>
  <c r="P3" i="4"/>
  <c r="P2" i="4"/>
  <c r="I34" i="4"/>
  <c r="Q8" i="4" l="1"/>
  <c r="Q7" i="4"/>
  <c r="Q6" i="4"/>
  <c r="Q5" i="4"/>
  <c r="Q4" i="4"/>
  <c r="Q3" i="4"/>
  <c r="Q2" i="4"/>
  <c r="Q12" i="4" l="1"/>
  <c r="Q11" i="4"/>
  <c r="Q10" i="4"/>
  <c r="Q9" i="4"/>
  <c r="Q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J15" i="4"/>
  <c r="I15" i="4"/>
  <c r="E15" i="4"/>
  <c r="A15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<sst xmlns="http://schemas.openxmlformats.org/spreadsheetml/2006/main" count="35" uniqueCount="30">
  <si>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</si>
  <si>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</si>
  <si>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</si>
  <si>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</si>
  <si>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</si>
  <si>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</si>
  <si>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</si>
  <si>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</si>
  <si>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</si>
  <si>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</si>
  <si>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</si>
  <si>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</si>
  <si>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</si>
  <si>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Shop No 42, Ground Floor, Thakkar Shopping Mall, SV Road, Village - Kanheri, Borivali West, Mumbai, 400092</t>
  </si>
  <si>
    <t>fmv</t>
  </si>
  <si>
    <t>ca</t>
  </si>
  <si>
    <t>rate on ca</t>
  </si>
  <si>
    <t>oc - 2002</t>
  </si>
  <si>
    <t>rate as on 2018</t>
  </si>
  <si>
    <t>06.03.2024</t>
  </si>
  <si>
    <t>mezz</t>
  </si>
  <si>
    <t>03.06.24</t>
  </si>
  <si>
    <t>moksh plaza</t>
  </si>
  <si>
    <t>1 -moksha plaza</t>
  </si>
  <si>
    <t>31.05.24</t>
  </si>
  <si>
    <t>2 -moksha plaza</t>
  </si>
  <si>
    <t>20.09.23</t>
  </si>
  <si>
    <t>lower gr - moksha p;aza</t>
  </si>
  <si>
    <t>19.07.23</t>
  </si>
  <si>
    <t>35000 to 40000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</si>
</sst>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571500</xdr:colOff>
      <xdr:row>22</xdr:row>
      <xdr:rowOff>47625</xdr:rowOff>
    </xdr:from>
    <xdr:to>
      <xdr:col>29</xdr:col>
      <xdr:colOff>238953</xdr:colOff>
      <xdr:row>62</xdr:row>
      <xdr:rowOff>29636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723C74-80E6-40EB-8A2F-21027D9B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9525" y="3857625"/>
          <a:ext cx="5934903" cy="7602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24EF3E-3534-499C-B029-16B17E41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34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D84AF-ECA7-4A9E-8E81-195F32C2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E38859-9D4C-4FCE-8F34-075A19FC5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420350</xdr:colOff>
      <xdr:row>48</xdr:row>
      <xdr:rowOff>29782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A9DAD-1D77-4123-BC23-7BB430CAC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54750" cy="8649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306034</xdr:colOff>
      <xdr:row>52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47842-0ABE-4191-9A22-A7B139C27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40434" cy="86880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315560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1AEE2C-90EC-48AE-95DA-2B274E0C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849960" cy="87070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315560</xdr:colOff>
      <xdr:row>47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33DEB-87C1-4DC7-A063-C0810E5CC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49960" cy="86784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334613</xdr:colOff>
      <xdr:row>46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2F797F-49B1-4584-B9C6-420D06844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69013" cy="86499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363192</xdr:colOff>
      <xdr:row>46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D2215D-2708-4A49-BF44-008CCF8C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97592" cy="86975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F8BDF5-F5AE-49A0-A406-A85E96F18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811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31</xdr:col>
      <xdr:colOff>409575</xdr:colOff>
      <xdr:row>49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57700A-86FA-443F-BE3C-083F93C15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18087975" cy="8801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31</xdr:col>
      <xdr:colOff>409575</xdr:colOff>
      <xdr:row>46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9765E8-F8D9-4264-925F-248EAB834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762000"/>
          <a:ext cx="18087975" cy="811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487034</xdr:colOff>
      <xdr:row>45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332C7-6519-4A86-BEAC-2540121E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21434" cy="865943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496560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FEBF13-D293-4B44-AB03-10D4D1E95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30960" cy="86403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420350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C42A38-4084-4BB0-B3B6-04879ACB5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86403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525139</xdr:colOff>
      <xdr:row>34</xdr:row>
      <xdr:rowOff>29483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5C1A76-D3D3-4477-867D-DF75C592E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9539" cy="6506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14</xdr:col>
      <xdr:colOff>448929</xdr:colOff>
      <xdr:row>41</xdr:row>
      <xdr:rowOff>10610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D4994-AD15-4FC2-B264-F15C2EC71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8983329" cy="777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topLeftCell="D1" zoomScaleNormal="100" workbookViewId="0">
      <selection activeCell="W11" sqref="W1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13.4257812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8.42578125" customWidth="1"/>
    <col min="21" max="21" width="11.710937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9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115.53360000000001</v>
      </c>
      <c r="C2" s="4">
        <f>B2*1.2</f>
        <v>138.64032</v>
      </c>
      <c r="D2" s="4">
        <f t="shared" ref="D2:D13" si="2">C2*1.2</f>
        <v>166.36838399999999</v>
      </c>
      <c r="E2" s="5">
        <f t="shared" ref="E2:E13" si="3">R2</f>
        <v>3000000</v>
      </c>
      <c r="F2" s="10">
        <f t="shared" ref="F2:F13" si="4">ROUND((E2/B2),0)</f>
        <v>25966</v>
      </c>
      <c r="G2" s="10">
        <f t="shared" ref="G2:G13" si="5">ROUND((E2/C2),0)</f>
        <v>21639</v>
      </c>
      <c r="H2" s="10">
        <f t="shared" ref="H2:H13" si="6">ROUND((E2/D2),0)</f>
        <v>18032</v>
      </c>
      <c r="I2" s="10" t="e">
        <f>#REF!</f>
        <v>#REF!</v>
      </c>
      <c r="J2" s="4">
        <f t="shared" ref="J2:J13" si="7">S2</f>
        <v>1</v>
      </c>
      <c r="O2">
        <v>0</v>
      </c>
      <c r="P2">
        <f>12.88*10.764</f>
        <v>138.64032</v>
      </c>
      <c r="Q2">
        <f t="shared" ref="Q2:Q8" si="8">P2/1.2</f>
        <v>115.53360000000001</v>
      </c>
      <c r="R2" s="2">
        <v>3000000</v>
      </c>
      <c r="S2" s="8">
        <v>1</v>
      </c>
      <c r="T2" s="8" t="s">
        <v>19</v>
      </c>
    </row>
    <row r="3" spans="1:22" x14ac:dyDescent="0.25">
      <c r="A3" s="4">
        <f t="shared" si="0"/>
        <v>0</v>
      </c>
      <c r="B3" s="4">
        <f t="shared" si="1"/>
        <v>156.07799999999997</v>
      </c>
      <c r="C3" s="4">
        <f t="shared" ref="C3:C15" si="9">B3*1.2</f>
        <v>187.29359999999997</v>
      </c>
      <c r="D3" s="4">
        <f t="shared" si="2"/>
        <v>224.75231999999997</v>
      </c>
      <c r="E3" s="5">
        <f t="shared" si="3"/>
        <v>6100000</v>
      </c>
      <c r="F3" s="15">
        <f t="shared" si="4"/>
        <v>39083</v>
      </c>
      <c r="G3" s="10">
        <f t="shared" si="5"/>
        <v>32569</v>
      </c>
      <c r="H3" s="10">
        <f t="shared" si="6"/>
        <v>27141</v>
      </c>
      <c r="I3" s="10" t="e">
        <f>#REF!</f>
        <v>#REF!</v>
      </c>
      <c r="J3" s="4" t="str">
        <f t="shared" si="7"/>
        <v>mezz</v>
      </c>
      <c r="O3">
        <v>0</v>
      </c>
      <c r="P3">
        <f>17.4*10.764</f>
        <v>187.29359999999997</v>
      </c>
      <c r="Q3">
        <f t="shared" si="8"/>
        <v>156.07799999999997</v>
      </c>
      <c r="R3" s="2">
        <v>6100000</v>
      </c>
      <c r="S3" s="11" t="s">
        <v>20</v>
      </c>
      <c r="T3" s="8" t="s">
        <v>21</v>
      </c>
      <c r="V3">
        <f>F3*1.3</f>
        <v>50807.9</v>
      </c>
    </row>
    <row r="4" spans="1:22" x14ac:dyDescent="0.25">
      <c r="A4" s="4">
        <f t="shared" si="0"/>
        <v>0</v>
      </c>
      <c r="B4" s="4">
        <f t="shared" si="1"/>
        <v>161.54970000000003</v>
      </c>
      <c r="C4" s="4">
        <f t="shared" si="9"/>
        <v>193.85964000000004</v>
      </c>
      <c r="D4" s="4">
        <f t="shared" si="2"/>
        <v>232.63156800000004</v>
      </c>
      <c r="E4" s="5">
        <f t="shared" si="3"/>
        <v>6400000</v>
      </c>
      <c r="F4" s="15">
        <f t="shared" si="4"/>
        <v>39616</v>
      </c>
      <c r="G4" s="10">
        <f t="shared" si="5"/>
        <v>33014</v>
      </c>
      <c r="H4" s="10">
        <f t="shared" si="6"/>
        <v>27511</v>
      </c>
      <c r="I4" s="10" t="e">
        <f>#REF!</f>
        <v>#REF!</v>
      </c>
      <c r="J4" s="4" t="str">
        <f t="shared" si="7"/>
        <v>mezz</v>
      </c>
      <c r="O4">
        <v>0</v>
      </c>
      <c r="P4">
        <f>18.01*10.764</f>
        <v>193.85964000000001</v>
      </c>
      <c r="Q4">
        <f t="shared" si="8"/>
        <v>161.54970000000003</v>
      </c>
      <c r="R4" s="2">
        <v>6400000</v>
      </c>
      <c r="S4" s="11" t="s">
        <v>20</v>
      </c>
      <c r="T4" s="8" t="s">
        <v>21</v>
      </c>
    </row>
    <row r="5" spans="1:22" x14ac:dyDescent="0.25">
      <c r="A5" s="4">
        <f t="shared" si="0"/>
        <v>0</v>
      </c>
      <c r="B5" s="4">
        <f t="shared" si="1"/>
        <v>117.5</v>
      </c>
      <c r="C5" s="4">
        <f t="shared" si="9"/>
        <v>141</v>
      </c>
      <c r="D5" s="4">
        <f t="shared" si="2"/>
        <v>169.2</v>
      </c>
      <c r="E5" s="5">
        <f t="shared" si="3"/>
        <v>13000000</v>
      </c>
      <c r="F5" s="10">
        <f t="shared" si="4"/>
        <v>110638</v>
      </c>
      <c r="G5" s="10">
        <f t="shared" si="5"/>
        <v>92199</v>
      </c>
      <c r="H5" s="10">
        <f t="shared" si="6"/>
        <v>76832</v>
      </c>
      <c r="I5" s="10" t="e">
        <f>#REF!</f>
        <v>#REF!</v>
      </c>
      <c r="J5" s="4" t="str">
        <f t="shared" si="7"/>
        <v>moksh plaza</v>
      </c>
      <c r="O5">
        <v>0</v>
      </c>
      <c r="P5">
        <v>141</v>
      </c>
      <c r="Q5">
        <f t="shared" si="8"/>
        <v>117.5</v>
      </c>
      <c r="R5" s="2">
        <v>13000000</v>
      </c>
      <c r="S5" s="8" t="s">
        <v>22</v>
      </c>
      <c r="T5" s="8"/>
    </row>
    <row r="6" spans="1:22" x14ac:dyDescent="0.25">
      <c r="A6" s="4">
        <f t="shared" si="0"/>
        <v>0</v>
      </c>
      <c r="B6" s="4">
        <f t="shared" si="1"/>
        <v>166.66666666666669</v>
      </c>
      <c r="C6" s="4">
        <f t="shared" si="9"/>
        <v>200.00000000000003</v>
      </c>
      <c r="D6" s="4">
        <f t="shared" si="2"/>
        <v>240.00000000000003</v>
      </c>
      <c r="E6" s="5">
        <f t="shared" si="3"/>
        <v>20000000</v>
      </c>
      <c r="F6" s="10">
        <f t="shared" si="4"/>
        <v>120000</v>
      </c>
      <c r="G6" s="10">
        <f t="shared" si="5"/>
        <v>100000</v>
      </c>
      <c r="H6" s="10">
        <f t="shared" si="6"/>
        <v>83333</v>
      </c>
      <c r="I6" s="10" t="e">
        <f>#REF!</f>
        <v>#REF!</v>
      </c>
      <c r="J6" s="4">
        <f t="shared" si="7"/>
        <v>0</v>
      </c>
      <c r="O6">
        <v>0</v>
      </c>
      <c r="P6">
        <v>200</v>
      </c>
      <c r="Q6">
        <f t="shared" si="8"/>
        <v>166.66666666666669</v>
      </c>
      <c r="R6" s="2">
        <v>20000000</v>
      </c>
      <c r="S6" s="8"/>
      <c r="T6" s="8"/>
    </row>
    <row r="7" spans="1:22" x14ac:dyDescent="0.25">
      <c r="A7" s="4">
        <f t="shared" si="0"/>
        <v>0</v>
      </c>
      <c r="B7" s="4">
        <f t="shared" si="1"/>
        <v>264.16666666666669</v>
      </c>
      <c r="C7" s="4">
        <f t="shared" si="9"/>
        <v>317</v>
      </c>
      <c r="D7" s="4">
        <f t="shared" si="2"/>
        <v>380.4</v>
      </c>
      <c r="E7" s="5">
        <f t="shared" si="3"/>
        <v>25000000</v>
      </c>
      <c r="F7" s="10">
        <f t="shared" si="4"/>
        <v>94637</v>
      </c>
      <c r="G7" s="10">
        <f t="shared" si="5"/>
        <v>78864</v>
      </c>
      <c r="H7" s="10">
        <f t="shared" si="6"/>
        <v>65720</v>
      </c>
      <c r="I7" s="10" t="e">
        <f>#REF!</f>
        <v>#REF!</v>
      </c>
      <c r="J7" s="4">
        <f t="shared" si="7"/>
        <v>0</v>
      </c>
      <c r="O7">
        <v>0</v>
      </c>
      <c r="P7">
        <v>317</v>
      </c>
      <c r="Q7">
        <f t="shared" si="8"/>
        <v>264.16666666666669</v>
      </c>
      <c r="R7" s="2">
        <v>25000000</v>
      </c>
      <c r="S7" s="8"/>
      <c r="T7" s="8"/>
    </row>
    <row r="8" spans="1:22" x14ac:dyDescent="0.25">
      <c r="A8" s="4">
        <f t="shared" si="0"/>
        <v>0</v>
      </c>
      <c r="B8" s="4">
        <f t="shared" si="1"/>
        <v>125</v>
      </c>
      <c r="C8" s="4">
        <f t="shared" si="9"/>
        <v>150</v>
      </c>
      <c r="D8" s="4">
        <f t="shared" si="2"/>
        <v>180</v>
      </c>
      <c r="E8" s="5">
        <f t="shared" si="3"/>
        <v>10000000</v>
      </c>
      <c r="F8" s="15">
        <f t="shared" si="4"/>
        <v>80000</v>
      </c>
      <c r="G8" s="10">
        <f t="shared" si="5"/>
        <v>66667</v>
      </c>
      <c r="H8" s="10">
        <f t="shared" si="6"/>
        <v>55556</v>
      </c>
      <c r="I8" s="10" t="e">
        <f>#REF!</f>
        <v>#REF!</v>
      </c>
      <c r="J8" s="4">
        <f t="shared" si="7"/>
        <v>0</v>
      </c>
      <c r="O8">
        <v>0</v>
      </c>
      <c r="P8">
        <v>150</v>
      </c>
      <c r="Q8">
        <f t="shared" si="8"/>
        <v>125</v>
      </c>
      <c r="R8" s="2">
        <v>10000000</v>
      </c>
      <c r="S8" s="8"/>
      <c r="T8" s="8"/>
    </row>
    <row r="9" spans="1:22" x14ac:dyDescent="0.25">
      <c r="A9" s="4">
        <f t="shared" si="0"/>
        <v>0</v>
      </c>
      <c r="B9" s="4">
        <f t="shared" si="1"/>
        <v>135</v>
      </c>
      <c r="C9" s="4">
        <f t="shared" si="9"/>
        <v>162</v>
      </c>
      <c r="D9" s="4">
        <f t="shared" si="2"/>
        <v>194.4</v>
      </c>
      <c r="E9" s="5">
        <f t="shared" si="3"/>
        <v>17000000</v>
      </c>
      <c r="F9" s="10">
        <f t="shared" si="4"/>
        <v>125926</v>
      </c>
      <c r="G9" s="10">
        <f t="shared" si="5"/>
        <v>104938</v>
      </c>
      <c r="H9" s="10">
        <f t="shared" si="6"/>
        <v>87449</v>
      </c>
      <c r="I9" s="10" t="e">
        <f>#REF!</f>
        <v>#REF!</v>
      </c>
      <c r="J9" s="4">
        <f t="shared" si="7"/>
        <v>0</v>
      </c>
      <c r="O9">
        <v>0</v>
      </c>
      <c r="P9">
        <v>162</v>
      </c>
      <c r="Q9">
        <f t="shared" ref="Q9:Q12" si="10">P9/1.2</f>
        <v>135</v>
      </c>
      <c r="R9" s="2">
        <v>17000000</v>
      </c>
      <c r="S9" s="8"/>
      <c r="T9" s="8"/>
    </row>
    <row r="10" spans="1:22" x14ac:dyDescent="0.25">
      <c r="A10" s="4">
        <f t="shared" si="0"/>
        <v>0</v>
      </c>
      <c r="B10" s="4">
        <f t="shared" si="1"/>
        <v>205</v>
      </c>
      <c r="C10" s="4">
        <f t="shared" si="9"/>
        <v>246</v>
      </c>
      <c r="D10" s="4">
        <f t="shared" si="2"/>
        <v>295.2</v>
      </c>
      <c r="E10" s="5">
        <f t="shared" si="3"/>
        <v>18000000</v>
      </c>
      <c r="F10" s="10">
        <f t="shared" si="4"/>
        <v>87805</v>
      </c>
      <c r="G10" s="10">
        <f t="shared" si="5"/>
        <v>73171</v>
      </c>
      <c r="H10" s="10">
        <f t="shared" si="6"/>
        <v>60976</v>
      </c>
      <c r="I10" s="10" t="e">
        <f>#REF!</f>
        <v>#REF!</v>
      </c>
      <c r="J10" s="4">
        <f t="shared" si="7"/>
        <v>0</v>
      </c>
      <c r="O10">
        <v>0</v>
      </c>
      <c r="P10">
        <v>246</v>
      </c>
      <c r="Q10">
        <f t="shared" si="10"/>
        <v>205</v>
      </c>
      <c r="R10" s="2">
        <v>18000000</v>
      </c>
      <c r="S10" s="8"/>
      <c r="T10" s="8"/>
    </row>
    <row r="11" spans="1:22" x14ac:dyDescent="0.25">
      <c r="A11" s="4">
        <f t="shared" si="0"/>
        <v>0</v>
      </c>
      <c r="B11" s="4">
        <f t="shared" si="1"/>
        <v>144.0582</v>
      </c>
      <c r="C11" s="4">
        <f t="shared" si="9"/>
        <v>172.86983999999998</v>
      </c>
      <c r="D11" s="4">
        <f t="shared" si="2"/>
        <v>207.44380799999996</v>
      </c>
      <c r="E11" s="5">
        <f t="shared" si="3"/>
        <v>6000000</v>
      </c>
      <c r="F11" s="10">
        <f t="shared" si="4"/>
        <v>41650</v>
      </c>
      <c r="G11" s="10">
        <f t="shared" si="5"/>
        <v>34708</v>
      </c>
      <c r="H11" s="10">
        <f t="shared" si="6"/>
        <v>28923</v>
      </c>
      <c r="I11" s="10" t="e">
        <f>#REF!</f>
        <v>#REF!</v>
      </c>
      <c r="J11" s="4" t="str">
        <f t="shared" si="7"/>
        <v>1 -moksha plaza</v>
      </c>
      <c r="O11">
        <v>0</v>
      </c>
      <c r="P11">
        <f>16.06*10.764</f>
        <v>172.86983999999998</v>
      </c>
      <c r="Q11">
        <f t="shared" si="10"/>
        <v>144.0582</v>
      </c>
      <c r="R11" s="2">
        <v>6000000</v>
      </c>
      <c r="S11" s="8" t="s">
        <v>23</v>
      </c>
      <c r="T11" s="8" t="s">
        <v>24</v>
      </c>
      <c r="U11" s="2">
        <f>R11+360000+30000</f>
        <v>6390000</v>
      </c>
      <c r="V11">
        <f>U11/Q11</f>
        <v>44357.072349925242</v>
      </c>
    </row>
    <row r="12" spans="1:22" x14ac:dyDescent="0.25">
      <c r="A12" s="4">
        <f t="shared" si="0"/>
        <v>0</v>
      </c>
      <c r="B12" s="4">
        <f t="shared" si="1"/>
        <v>53.820000000000007</v>
      </c>
      <c r="C12" s="4">
        <f t="shared" si="9"/>
        <v>64.584000000000003</v>
      </c>
      <c r="D12" s="4">
        <f t="shared" si="2"/>
        <v>77.500799999999998</v>
      </c>
      <c r="E12" s="5">
        <f t="shared" si="3"/>
        <v>2200000</v>
      </c>
      <c r="F12" s="10">
        <f t="shared" si="4"/>
        <v>40877</v>
      </c>
      <c r="G12" s="10">
        <f t="shared" si="5"/>
        <v>34064</v>
      </c>
      <c r="H12" s="10">
        <f t="shared" si="6"/>
        <v>28387</v>
      </c>
      <c r="I12" s="10" t="e">
        <f>#REF!</f>
        <v>#REF!</v>
      </c>
      <c r="J12" s="4" t="str">
        <f t="shared" si="7"/>
        <v>2 -moksha plaza</v>
      </c>
      <c r="O12">
        <v>0</v>
      </c>
      <c r="P12">
        <f>6*10.764</f>
        <v>64.584000000000003</v>
      </c>
      <c r="Q12">
        <f t="shared" si="10"/>
        <v>53.820000000000007</v>
      </c>
      <c r="R12" s="2">
        <v>2200000</v>
      </c>
      <c r="S12" s="8" t="s">
        <v>25</v>
      </c>
      <c r="T12" s="8" t="s">
        <v>26</v>
      </c>
    </row>
    <row r="13" spans="1:22" x14ac:dyDescent="0.25">
      <c r="A13" s="4">
        <f t="shared" si="0"/>
        <v>0</v>
      </c>
      <c r="B13" s="4">
        <f t="shared" si="1"/>
        <v>116.0718</v>
      </c>
      <c r="C13" s="4">
        <f t="shared" si="9"/>
        <v>139.28616</v>
      </c>
      <c r="D13" s="4">
        <f t="shared" si="2"/>
        <v>167.14339199999998</v>
      </c>
      <c r="E13" s="5">
        <f t="shared" si="3"/>
        <v>3300000</v>
      </c>
      <c r="F13" s="10">
        <f t="shared" si="4"/>
        <v>28431</v>
      </c>
      <c r="G13" s="10">
        <f t="shared" si="5"/>
        <v>23692</v>
      </c>
      <c r="H13" s="10">
        <f t="shared" si="6"/>
        <v>19744</v>
      </c>
      <c r="I13" s="10" t="e">
        <f>#REF!</f>
        <v>#REF!</v>
      </c>
      <c r="J13" s="4" t="str">
        <f t="shared" si="7"/>
        <v>lower gr - moksha p;aza</v>
      </c>
      <c r="O13">
        <v>0</v>
      </c>
      <c r="P13">
        <f>12.94*10.764</f>
        <v>139.28616</v>
      </c>
      <c r="Q13">
        <f t="shared" ref="Q13" si="11">P13/1.2</f>
        <v>116.0718</v>
      </c>
      <c r="R13" s="2">
        <v>3300000</v>
      </c>
      <c r="S13" s="8" t="s">
        <v>27</v>
      </c>
      <c r="T13" s="8" t="s">
        <v>28</v>
      </c>
    </row>
    <row r="14" spans="1:22" x14ac:dyDescent="0.25">
      <c r="A14" s="4">
        <f t="shared" si="0"/>
        <v>0</v>
      </c>
      <c r="B14" s="4">
        <f t="shared" si="1"/>
        <v>292</v>
      </c>
      <c r="C14" s="4">
        <f t="shared" si="9"/>
        <v>350.4</v>
      </c>
      <c r="D14" s="4">
        <f t="shared" ref="D14:D15" si="12">C14*1.2</f>
        <v>420.47999999999996</v>
      </c>
      <c r="E14" s="5">
        <f t="shared" ref="E14:E15" si="13">R14</f>
        <v>36500000</v>
      </c>
      <c r="F14" s="10">
        <f t="shared" ref="F14:F15" si="14">ROUND((E14/B14),0)</f>
        <v>125000</v>
      </c>
      <c r="G14" s="10">
        <f t="shared" ref="G14:G15" si="15">ROUND((E14/C14),0)</f>
        <v>104167</v>
      </c>
      <c r="H14" s="10">
        <f t="shared" ref="H14:H15" si="16">ROUND((E14/D14),0)</f>
        <v>86806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>
        <v>292</v>
      </c>
      <c r="R14" s="2">
        <v>36500000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118</v>
      </c>
      <c r="C15" s="4">
        <f t="shared" si="9"/>
        <v>141.6</v>
      </c>
      <c r="D15" s="4">
        <f t="shared" si="12"/>
        <v>169.92</v>
      </c>
      <c r="E15" s="5">
        <f t="shared" si="13"/>
        <v>14000000</v>
      </c>
      <c r="F15" s="10">
        <f t="shared" si="14"/>
        <v>118644</v>
      </c>
      <c r="G15" s="10">
        <f t="shared" si="15"/>
        <v>98870</v>
      </c>
      <c r="H15" s="10">
        <f t="shared" si="16"/>
        <v>82392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>
        <v>118</v>
      </c>
      <c r="R15" s="2">
        <v>14000000</v>
      </c>
      <c r="S15" s="8"/>
      <c r="T15" s="8"/>
    </row>
    <row r="16" spans="1:22" x14ac:dyDescent="0.25">
      <c r="A16" s="4">
        <f t="shared" ref="A16:A17" si="19">N16</f>
        <v>0</v>
      </c>
      <c r="B16" s="4">
        <f t="shared" ref="B16:B17" si="20">Q16</f>
        <v>175</v>
      </c>
      <c r="C16" s="4">
        <f t="shared" ref="C16:C17" si="21">B16*1.2</f>
        <v>210</v>
      </c>
      <c r="D16" s="4">
        <f t="shared" ref="D16:D17" si="22">C16*1.2</f>
        <v>252</v>
      </c>
      <c r="E16" s="5">
        <f t="shared" ref="E16:E17" si="23">R16</f>
        <v>11000000</v>
      </c>
      <c r="F16" s="15">
        <f t="shared" ref="F16:F17" si="24">ROUND((E16/B16),0)</f>
        <v>62857</v>
      </c>
      <c r="G16" s="10">
        <f t="shared" ref="G16:G17" si="25">ROUND((E16/C16),0)</f>
        <v>52381</v>
      </c>
      <c r="H16" s="10">
        <f t="shared" ref="H16:H17" si="26">ROUND((E16/D16),0)</f>
        <v>43651</v>
      </c>
      <c r="I16" s="4" t="e">
        <f>#REF!</f>
        <v>#REF!</v>
      </c>
      <c r="J16" s="4">
        <f t="shared" ref="J16:J17" si="27">S16</f>
        <v>0</v>
      </c>
      <c r="O16">
        <v>0</v>
      </c>
      <c r="P16">
        <v>210</v>
      </c>
      <c r="Q16">
        <f>P16/1.2</f>
        <v>175</v>
      </c>
      <c r="R16" s="2">
        <v>11000000</v>
      </c>
      <c r="S16" s="8"/>
      <c r="T16" s="8"/>
    </row>
    <row r="17" spans="1:24" x14ac:dyDescent="0.25">
      <c r="A17" s="4">
        <f t="shared" si="19"/>
        <v>0</v>
      </c>
      <c r="B17" s="4">
        <f t="shared" si="20"/>
        <v>150</v>
      </c>
      <c r="C17" s="4">
        <f t="shared" si="21"/>
        <v>180</v>
      </c>
      <c r="D17" s="4">
        <f t="shared" si="22"/>
        <v>216</v>
      </c>
      <c r="E17" s="5">
        <f t="shared" si="23"/>
        <v>11000000</v>
      </c>
      <c r="F17" s="15">
        <f t="shared" si="24"/>
        <v>73333</v>
      </c>
      <c r="G17" s="10">
        <f t="shared" si="25"/>
        <v>61111</v>
      </c>
      <c r="H17" s="10">
        <f t="shared" si="26"/>
        <v>50926</v>
      </c>
      <c r="I17" s="4" t="e">
        <f>#REF!</f>
        <v>#REF!</v>
      </c>
      <c r="J17" s="4">
        <f t="shared" si="27"/>
        <v>0</v>
      </c>
      <c r="O17">
        <v>0</v>
      </c>
      <c r="P17">
        <f t="shared" ref="P17" si="28">O17/1.2</f>
        <v>0</v>
      </c>
      <c r="Q17">
        <v>150</v>
      </c>
      <c r="R17" s="2">
        <v>11000000</v>
      </c>
      <c r="S17" s="8"/>
      <c r="T17" s="8"/>
    </row>
    <row r="18" spans="1:24" x14ac:dyDescent="0.25">
      <c r="A18" s="4">
        <f t="shared" ref="A18" si="29">N18</f>
        <v>0</v>
      </c>
      <c r="B18" s="4">
        <f t="shared" ref="B18" si="30">Q18</f>
        <v>159.72222222222226</v>
      </c>
      <c r="C18" s="4">
        <f t="shared" ref="C18" si="31">B18*1.2</f>
        <v>191.66666666666671</v>
      </c>
      <c r="D18" s="4">
        <f t="shared" ref="D18" si="32">C18*1.2</f>
        <v>230.00000000000006</v>
      </c>
      <c r="E18" s="5">
        <f t="shared" ref="E18" si="33">R18</f>
        <v>12500000</v>
      </c>
      <c r="F18" s="15">
        <f t="shared" ref="F18" si="34">ROUND((E18/B18),0)</f>
        <v>78261</v>
      </c>
      <c r="G18" s="10">
        <f t="shared" ref="G18" si="35">ROUND((E18/C18),0)</f>
        <v>65217</v>
      </c>
      <c r="H18" s="10">
        <f t="shared" ref="H18" si="36">ROUND((E18/D18),0)</f>
        <v>54348</v>
      </c>
      <c r="I18" s="4" t="e">
        <f>#REF!</f>
        <v>#REF!</v>
      </c>
      <c r="J18" s="4">
        <f t="shared" ref="J18" si="37">S18</f>
        <v>0</v>
      </c>
      <c r="O18">
        <v>230</v>
      </c>
      <c r="P18">
        <f t="shared" ref="P18" si="38">O18/1.2</f>
        <v>191.66666666666669</v>
      </c>
      <c r="Q18">
        <f>P18/1.2</f>
        <v>159.72222222222226</v>
      </c>
      <c r="R18" s="2">
        <v>12500000</v>
      </c>
      <c r="S18" s="8"/>
      <c r="T18" s="8"/>
    </row>
    <row r="19" spans="1:24" x14ac:dyDescent="0.25">
      <c r="A19" s="4">
        <f t="shared" ref="A19" si="39">N19</f>
        <v>0</v>
      </c>
      <c r="B19" s="4">
        <f t="shared" ref="B19" si="40">Q19</f>
        <v>184.0277777777778</v>
      </c>
      <c r="C19" s="4">
        <f t="shared" ref="C19" si="41">B19*1.2</f>
        <v>220.83333333333334</v>
      </c>
      <c r="D19" s="4">
        <f t="shared" ref="D19" si="42">C19*1.2</f>
        <v>265</v>
      </c>
      <c r="E19" s="5">
        <f t="shared" ref="E19" si="43">R19</f>
        <v>15000000</v>
      </c>
      <c r="F19" s="10">
        <f t="shared" ref="F19" si="44">ROUND((E19/B19),0)</f>
        <v>81509</v>
      </c>
      <c r="G19" s="10">
        <f t="shared" ref="G19" si="45">ROUND((E19/C19),0)</f>
        <v>67925</v>
      </c>
      <c r="H19" s="10">
        <f t="shared" ref="H19" si="46">ROUND((E19/D19),0)</f>
        <v>56604</v>
      </c>
      <c r="I19" s="4" t="e">
        <f>#REF!</f>
        <v>#REF!</v>
      </c>
      <c r="J19" s="4">
        <f t="shared" ref="J19" si="47">S19</f>
        <v>0</v>
      </c>
      <c r="O19">
        <v>265</v>
      </c>
      <c r="P19">
        <f t="shared" ref="P19" si="48">O19/1.2</f>
        <v>220.83333333333334</v>
      </c>
      <c r="Q19">
        <f>P19/1.2</f>
        <v>184.0277777777778</v>
      </c>
      <c r="R19" s="2">
        <v>15000000</v>
      </c>
      <c r="S19" s="8"/>
      <c r="T19" s="8"/>
    </row>
    <row r="20" spans="1:24" x14ac:dyDescent="0.25">
      <c r="F20" s="8"/>
      <c r="G20" s="8"/>
      <c r="H20" s="8"/>
    </row>
    <row r="22" spans="1:24" x14ac:dyDescent="0.25">
      <c r="I22" t="s">
        <v>13</v>
      </c>
    </row>
    <row r="23" spans="1:24" x14ac:dyDescent="0.25">
      <c r="I23" t="s">
        <v>15</v>
      </c>
      <c r="J23">
        <v>104</v>
      </c>
    </row>
    <row r="24" spans="1:24" x14ac:dyDescent="0.25">
      <c r="I24" t="s">
        <v>16</v>
      </c>
      <c r="J24">
        <v>65000</v>
      </c>
      <c r="U24" s="11"/>
    </row>
    <row r="25" spans="1:24" x14ac:dyDescent="0.25">
      <c r="I25" t="s">
        <v>14</v>
      </c>
      <c r="J25">
        <f>J24*J23</f>
        <v>6760000</v>
      </c>
    </row>
    <row r="27" spans="1:24" x14ac:dyDescent="0.25">
      <c r="G27" s="6"/>
      <c r="H27" s="6"/>
    </row>
    <row r="29" spans="1:24" x14ac:dyDescent="0.25">
      <c r="I29" t="s">
        <v>17</v>
      </c>
      <c r="P29" s="11"/>
      <c r="Q29" s="11"/>
      <c r="R29" s="13"/>
      <c r="T29" s="11"/>
      <c r="U29" s="11"/>
      <c r="V29" s="11"/>
      <c r="W29" s="11"/>
      <c r="X29" s="11"/>
    </row>
    <row r="30" spans="1:24" x14ac:dyDescent="0.25">
      <c r="O30" t="s">
        <v>29</v>
      </c>
      <c r="P30" s="11"/>
      <c r="Q30" s="14"/>
      <c r="R30" s="14"/>
      <c r="T30" s="14"/>
      <c r="U30" s="14"/>
      <c r="V30" s="11"/>
      <c r="W30" s="11"/>
      <c r="X30" s="11"/>
    </row>
    <row r="31" spans="1:24" x14ac:dyDescent="0.25">
      <c r="P31" s="11"/>
      <c r="Q31" s="11"/>
      <c r="R31" s="11"/>
      <c r="T31" s="11"/>
      <c r="U31" s="11"/>
      <c r="V31" s="11"/>
      <c r="W31" s="11"/>
      <c r="X31" s="11"/>
    </row>
    <row r="32" spans="1:24" x14ac:dyDescent="0.25">
      <c r="I32" t="s">
        <v>18</v>
      </c>
      <c r="P32" s="11"/>
      <c r="Q32" s="11"/>
      <c r="R32" s="11"/>
      <c r="T32" s="11"/>
      <c r="U32" s="11"/>
      <c r="V32" s="11"/>
      <c r="W32" s="11"/>
      <c r="X32" s="11"/>
    </row>
    <row r="33" spans="9:24" x14ac:dyDescent="0.25">
      <c r="I33">
        <v>12390000</v>
      </c>
      <c r="P33" s="11"/>
      <c r="Q33" s="11"/>
      <c r="R33" s="12"/>
      <c r="T33" s="12"/>
      <c r="U33" s="12"/>
      <c r="V33" s="11"/>
      <c r="W33" s="11"/>
      <c r="X33" s="11"/>
    </row>
    <row r="34" spans="9:24" x14ac:dyDescent="0.25">
      <c r="I34">
        <f>I33/104</f>
        <v>119134.61538461539</v>
      </c>
      <c r="P34" s="11"/>
      <c r="R34" s="11"/>
      <c r="T34" s="11"/>
      <c r="U34" s="11"/>
      <c r="V34" s="11"/>
      <c r="W34" s="11"/>
      <c r="X34" s="11"/>
    </row>
    <row r="35" spans="9:24" x14ac:dyDescent="0.25">
      <c r="P35" s="11"/>
      <c r="Q35" s="11"/>
      <c r="R35" s="11"/>
      <c r="T35" s="11"/>
      <c r="U35" s="11"/>
      <c r="V35" s="11"/>
      <c r="W35" s="11"/>
      <c r="X35" s="11"/>
    </row>
    <row r="36" spans="9:24" x14ac:dyDescent="0.25">
      <c r="P36" s="11"/>
      <c r="Q36" s="11"/>
      <c r="R36" s="11"/>
      <c r="T36" s="11"/>
      <c r="U36" s="11"/>
      <c r="V36" s="11"/>
      <c r="W36" s="11"/>
      <c r="X36" s="11"/>
    </row>
    <row r="37" spans="9:24" x14ac:dyDescent="0.25">
      <c r="P37" s="11"/>
      <c r="Q37" s="11"/>
      <c r="R37" s="11"/>
      <c r="S37" s="6"/>
      <c r="T37" s="11"/>
      <c r="U37" s="11"/>
      <c r="V37" s="11"/>
      <c r="W37" s="11"/>
      <c r="X37" s="11"/>
    </row>
    <row r="38" spans="9:24" x14ac:dyDescent="0.25">
      <c r="P38" s="11"/>
      <c r="Q38" s="11"/>
      <c r="R38" s="11"/>
      <c r="S38" s="6"/>
      <c r="T38" s="11"/>
      <c r="U38" s="11"/>
      <c r="V38" s="11"/>
      <c r="W38" s="11"/>
      <c r="X38" s="11"/>
    </row>
    <row r="39" spans="9:24" x14ac:dyDescent="0.25">
      <c r="Q39" s="11"/>
      <c r="R39" s="11"/>
    </row>
    <row r="40" spans="9:24" x14ac:dyDescent="0.25">
      <c r="Q40" s="11"/>
      <c r="R40" s="11"/>
      <c r="T40" s="6"/>
    </row>
    <row r="41" spans="9:24" x14ac:dyDescent="0.25">
      <c r="P41" s="11"/>
      <c r="Q41" s="11"/>
      <c r="R41" s="11"/>
      <c r="S41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B2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3" sqref="B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4" workbookViewId="0">
      <selection activeCell="C5" sqref="C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088F-4B35-455B-B08A-83785603D50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1133-22F2-4856-B498-C160BA300D0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8FAF-5602-42DE-A32B-B047BEF5A06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62AD-525C-46AA-BFDE-7B7F529FF82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2C20-132E-4AB0-B524-ED90E553417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2025-02-14T08:53:00Z</dcterms:modified>
</cp:coreProperties>
</file>