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8146EA9-C284-4C48-9388-99F51F1349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E29" i="1" l="1"/>
  <c r="I36" i="1" l="1"/>
  <c r="H36" i="1"/>
  <c r="F33" i="1" l="1"/>
  <c r="F35" i="1" s="1"/>
  <c r="E4" i="1" l="1"/>
  <c r="C8" i="1" l="1"/>
  <c r="C15" i="1" l="1"/>
  <c r="C18" i="1" l="1"/>
  <c r="C27" i="1" l="1"/>
  <c r="C89" i="1" l="1"/>
  <c r="E89" i="1" l="1"/>
  <c r="C6" i="1" l="1"/>
  <c r="C17" i="1" s="1"/>
  <c r="C9" i="1" l="1"/>
  <c r="C11" i="1"/>
  <c r="C12" i="1" s="1"/>
  <c r="C13" i="1" l="1"/>
  <c r="C14" i="1" s="1"/>
  <c r="C16" i="1"/>
  <c r="C22" i="1" s="1"/>
  <c r="C29" i="1" l="1"/>
  <c r="C19" i="1"/>
  <c r="C25" i="1"/>
  <c r="C24" i="1"/>
  <c r="C23" i="1" l="1"/>
  <c r="G33" i="1"/>
  <c r="H33" i="1" l="1"/>
  <c r="G34" i="1"/>
  <c r="H34" i="1" s="1"/>
  <c r="H37" i="1" l="1"/>
  <c r="L38" i="1" s="1"/>
  <c r="H39" i="1" l="1"/>
  <c r="H38" i="1"/>
</calcChain>
</file>

<file path=xl/sharedStrings.xml><?xml version="1.0" encoding="utf-8"?>
<sst xmlns="http://schemas.openxmlformats.org/spreadsheetml/2006/main" count="38" uniqueCount="36">
  <si>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</si>
  <si>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</si>
  <si>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</si>
  <si>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</si>
  <si>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</si>
  <si>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</si>
  <si>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</si>
  <si>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</si>
  <si>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</si>
  <si>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</si>
  <si>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</si>
  <si>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</si>
  <si>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</si>
  <si>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</si>
  <si>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</si>
  <si>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</si>
  <si>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</si>
  <si>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</si>
  <si>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</si>
  <si>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</si>
  <si>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</si>
  <si>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TOTAL</t>
  </si>
  <si>
    <t>ca</t>
  </si>
  <si>
    <t>Cosmos\Dadar (W)\Yogesh Jivanlal Lakhani\Crescent tower  - 801-804</t>
  </si>
  <si>
    <t>Area</t>
  </si>
  <si>
    <t>Rate</t>
  </si>
  <si>
    <t>Interior</t>
  </si>
  <si>
    <t>Value</t>
  </si>
  <si>
    <t>DSV</t>
  </si>
  <si>
    <t xml:space="preserve">Final valuation </t>
  </si>
  <si>
    <t>Deducted cost of interior @ 30% for market rate</t>
  </si>
  <si>
    <r>
      <t xml:space="preserve">Terrace </t>
    </r>
    <r>
      <rPr>
        <b/>
        <sz val="11"/>
        <color theme="1"/>
        <rFont val="Calibri"/>
        <family val="2"/>
        <scheme val="minor"/>
      </rPr>
      <t>(B)</t>
    </r>
  </si>
  <si>
    <r>
      <rPr>
        <sz val="11"/>
        <color theme="1"/>
        <rFont val="Calibri"/>
        <family val="2"/>
        <scheme val="minor"/>
      </rPr>
      <t xml:space="preserve">Cost of Interior </t>
    </r>
    <r>
      <rPr>
        <b/>
        <sz val="11"/>
        <color theme="1"/>
        <rFont val="Calibri"/>
        <family val="2"/>
        <scheme val="minor"/>
      </rPr>
      <t xml:space="preserve">(C) </t>
    </r>
  </si>
  <si>
    <t>FMV (A + B + C)</t>
  </si>
  <si>
    <r>
      <t>Carpet Area</t>
    </r>
    <r>
      <rPr>
        <b/>
        <sz val="11"/>
        <color theme="1"/>
        <rFont val="Calibri"/>
        <family val="2"/>
        <scheme val="minor"/>
      </rPr>
      <t>(A)</t>
    </r>
  </si>
  <si>
    <t xml:space="preserve">As per Invocies provided by the client, the cost of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</si>
</sst>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8" fillId="0" borderId="0" xfId="0" applyNumberFormat="1" applyFont="1"/>
    <xf numFmtId="0" fontId="0" fillId="2" borderId="9" xfId="0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43" fontId="0" fillId="2" borderId="9" xfId="0" applyNumberFormat="1" applyFill="1" applyBorder="1"/>
    <xf numFmtId="0" fontId="10" fillId="2" borderId="9" xfId="0" applyFont="1" applyFill="1" applyBorder="1"/>
    <xf numFmtId="43" fontId="10" fillId="2" borderId="9" xfId="0" applyNumberFormat="1" applyFont="1" applyFill="1" applyBorder="1"/>
    <xf numFmtId="43" fontId="0" fillId="2" borderId="9" xfId="1" applyFont="1" applyFill="1" applyBorder="1"/>
    <xf numFmtId="43" fontId="0" fillId="2" borderId="9" xfId="1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right"/>
    </xf>
    <xf numFmtId="0" fontId="10" fillId="2" borderId="0" xfId="0" applyFont="1" applyFill="1" applyBorder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32" style="28" customWidth="1"/>
    <col min="5" max="5" width="18.28515625" bestFit="1" customWidth="1"/>
    <col min="6" max="6" width="9.7109375" customWidth="1"/>
    <col min="7" max="7" width="27.85546875" customWidth="1"/>
    <col min="8" max="8" width="15.140625" bestFit="1" customWidth="1"/>
    <col min="11" max="11" width="15.140625" bestFit="1" customWidth="1"/>
    <col min="12" max="12" width="16.28515625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49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30500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2381</v>
      </c>
      <c r="D4" s="41"/>
      <c r="E4" s="5">
        <f>1418*1.2</f>
        <v>1701.6</v>
      </c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2850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27650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2850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2005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855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1995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6785850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2035755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27650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43249000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29064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1418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41213245</v>
      </c>
      <c r="D22" s="51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21</v>
      </c>
      <c r="B23" s="43"/>
      <c r="C23" s="46">
        <f>C22+D22</f>
        <v>41213245</v>
      </c>
      <c r="D23" s="51"/>
      <c r="E23" s="5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" t="s">
        <v>10</v>
      </c>
      <c r="B24" s="5"/>
      <c r="C24" s="21">
        <f>C22*0.9</f>
        <v>37091920.5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 t="s">
        <v>11</v>
      </c>
      <c r="B25" s="5"/>
      <c r="C25" s="21">
        <f>C22*0.8</f>
        <v>32970596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/>
      <c r="B26" s="5"/>
      <c r="C26" s="20"/>
      <c r="D26" s="47"/>
      <c r="E26" s="5"/>
      <c r="F26" s="5"/>
      <c r="G26" s="5"/>
      <c r="H26" s="5"/>
      <c r="I26" s="5"/>
      <c r="J26" s="5"/>
      <c r="K26" s="5"/>
      <c r="L26" s="5"/>
      <c r="M26" s="15"/>
    </row>
    <row r="27" spans="1:13" x14ac:dyDescent="0.25">
      <c r="A27" s="13" t="s">
        <v>12</v>
      </c>
      <c r="B27" s="14"/>
      <c r="C27" s="40">
        <f>C5*C21</f>
        <v>4041300</v>
      </c>
      <c r="D27" s="3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4" t="s">
        <v>13</v>
      </c>
      <c r="C28" s="20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6" t="s">
        <v>14</v>
      </c>
      <c r="B29" s="22"/>
      <c r="C29" s="21">
        <f>C22*0.04/12</f>
        <v>137377.48333333334</v>
      </c>
      <c r="D29" s="36"/>
      <c r="E29" s="62" t="str">
        <f>A31</f>
        <v>Cosmos\Dadar (W)\Yogesh Jivanlal Lakhani\Crescent tower  - 801-804</v>
      </c>
      <c r="F29" s="43"/>
      <c r="G29" s="43"/>
      <c r="H29" s="43"/>
      <c r="I29" s="43"/>
      <c r="J29" s="5"/>
      <c r="K29" s="5"/>
      <c r="L29" s="5"/>
    </row>
    <row r="30" spans="1:13" x14ac:dyDescent="0.25">
      <c r="A30" s="5"/>
      <c r="B30" s="5"/>
      <c r="C30" s="21"/>
      <c r="D30" s="34"/>
      <c r="E30" s="52"/>
      <c r="F30" s="52"/>
      <c r="G30" s="53" t="s">
        <v>29</v>
      </c>
      <c r="H30" s="52"/>
      <c r="I30" s="52"/>
      <c r="J30" s="5"/>
      <c r="K30" s="5"/>
    </row>
    <row r="31" spans="1:13" x14ac:dyDescent="0.25">
      <c r="A31" s="50" t="s">
        <v>23</v>
      </c>
      <c r="B31" s="5"/>
      <c r="C31" s="36"/>
      <c r="D31" s="36"/>
      <c r="E31" s="52"/>
      <c r="F31" s="52"/>
      <c r="G31" s="52"/>
      <c r="H31" s="52"/>
      <c r="I31" s="52"/>
      <c r="J31" s="5"/>
      <c r="K31" s="5"/>
    </row>
    <row r="32" spans="1:13" x14ac:dyDescent="0.25">
      <c r="A32" s="5"/>
      <c r="B32" s="5"/>
      <c r="C32" s="5"/>
      <c r="D32" s="5"/>
      <c r="E32" s="52"/>
      <c r="F32" s="54" t="s">
        <v>24</v>
      </c>
      <c r="G32" s="54" t="s">
        <v>25</v>
      </c>
      <c r="H32" s="54" t="s">
        <v>27</v>
      </c>
      <c r="I32" s="52"/>
      <c r="J32" s="5"/>
      <c r="K32" s="5"/>
    </row>
    <row r="33" spans="1:12" x14ac:dyDescent="0.25">
      <c r="A33" s="5"/>
      <c r="B33" s="5"/>
      <c r="C33" s="5"/>
      <c r="D33" s="5"/>
      <c r="E33" s="55" t="s">
        <v>34</v>
      </c>
      <c r="F33" s="59">
        <f>C21</f>
        <v>1418</v>
      </c>
      <c r="G33" s="56">
        <f>C19</f>
        <v>29064</v>
      </c>
      <c r="H33" s="56">
        <f>G33*F33</f>
        <v>41212752</v>
      </c>
      <c r="I33" s="52"/>
      <c r="J33" s="5"/>
      <c r="K33" s="5"/>
    </row>
    <row r="34" spans="1:12" x14ac:dyDescent="0.25">
      <c r="A34" s="18"/>
      <c r="B34" s="5"/>
      <c r="C34" s="5"/>
      <c r="D34" s="5"/>
      <c r="E34" s="55" t="s">
        <v>31</v>
      </c>
      <c r="F34" s="59">
        <v>1699</v>
      </c>
      <c r="G34" s="56">
        <f>G33*40%</f>
        <v>11625.6</v>
      </c>
      <c r="H34" s="56">
        <f>G34*F34</f>
        <v>19751894.400000002</v>
      </c>
      <c r="I34" s="52"/>
      <c r="J34" s="5"/>
      <c r="K34" s="5"/>
    </row>
    <row r="35" spans="1:12" ht="31.5" customHeight="1" x14ac:dyDescent="0.25">
      <c r="A35" s="5"/>
      <c r="B35" s="5"/>
      <c r="C35" s="5"/>
      <c r="D35" s="5"/>
      <c r="E35" s="55" t="s">
        <v>26</v>
      </c>
      <c r="F35" s="59">
        <f>F33</f>
        <v>1418</v>
      </c>
      <c r="G35" s="60" t="s">
        <v>35</v>
      </c>
      <c r="H35" s="56">
        <v>27740000</v>
      </c>
      <c r="I35" s="52"/>
      <c r="J35" s="5"/>
      <c r="K35" s="5"/>
    </row>
    <row r="36" spans="1:12" ht="30" x14ac:dyDescent="0.25">
      <c r="A36" s="5"/>
      <c r="B36" s="5"/>
      <c r="C36" s="5"/>
      <c r="D36" s="5"/>
      <c r="E36" s="61" t="s">
        <v>32</v>
      </c>
      <c r="F36" s="59"/>
      <c r="G36" s="60" t="s">
        <v>30</v>
      </c>
      <c r="H36" s="56">
        <f>H35*70%</f>
        <v>19418000</v>
      </c>
      <c r="I36" s="52">
        <f>H36/F33</f>
        <v>13693.935119887165</v>
      </c>
      <c r="J36" s="5"/>
      <c r="K36" s="12"/>
    </row>
    <row r="37" spans="1:12" x14ac:dyDescent="0.25">
      <c r="A37" s="5"/>
      <c r="B37" s="5"/>
      <c r="C37" s="5"/>
      <c r="D37" s="5"/>
      <c r="E37" s="52"/>
      <c r="F37" s="52"/>
      <c r="G37" s="57" t="s">
        <v>33</v>
      </c>
      <c r="H37" s="58">
        <f>H36+H34+H33</f>
        <v>80382646.400000006</v>
      </c>
      <c r="I37" s="52"/>
      <c r="J37" s="5"/>
      <c r="K37" s="5"/>
    </row>
    <row r="38" spans="1:12" x14ac:dyDescent="0.25">
      <c r="A38" s="18"/>
      <c r="B38" s="5"/>
      <c r="C38" s="5"/>
      <c r="D38" s="5"/>
      <c r="E38" s="52"/>
      <c r="F38" s="52"/>
      <c r="G38" s="57" t="s">
        <v>10</v>
      </c>
      <c r="H38" s="58">
        <f>ROUND(H37*90%,0)</f>
        <v>72344382</v>
      </c>
      <c r="I38" s="52"/>
      <c r="J38" s="5"/>
      <c r="K38" s="63">
        <v>80374256</v>
      </c>
      <c r="L38" s="17">
        <f>H37-K38</f>
        <v>8390.4000000059605</v>
      </c>
    </row>
    <row r="39" spans="1:12" x14ac:dyDescent="0.25">
      <c r="A39" s="18"/>
      <c r="B39" s="5"/>
      <c r="C39" s="5"/>
      <c r="D39" s="5"/>
      <c r="E39" s="52"/>
      <c r="F39" s="52"/>
      <c r="G39" s="57" t="s">
        <v>28</v>
      </c>
      <c r="H39" s="58">
        <f>ROUND(H37*80%,0)</f>
        <v>64306117</v>
      </c>
      <c r="I39" s="52"/>
      <c r="J39" s="5"/>
      <c r="K39" s="5"/>
    </row>
    <row r="40" spans="1:12" x14ac:dyDescent="0.25">
      <c r="A40" s="18"/>
      <c r="B40" s="5"/>
      <c r="C40" s="5"/>
      <c r="D40" s="5"/>
      <c r="E40" s="52"/>
      <c r="F40" s="52"/>
      <c r="G40" s="52"/>
      <c r="H40" s="52"/>
      <c r="I40" s="52"/>
      <c r="J40" s="5"/>
      <c r="K40" s="5"/>
    </row>
    <row r="41" spans="1:12" x14ac:dyDescent="0.25">
      <c r="A41" s="18"/>
      <c r="B41" s="5"/>
      <c r="C41" s="5"/>
      <c r="D41" s="5"/>
      <c r="E41" s="43"/>
      <c r="F41" s="43"/>
      <c r="G41" s="43"/>
      <c r="H41" s="43"/>
      <c r="I41" s="43"/>
      <c r="J41" s="5"/>
      <c r="K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x14ac:dyDescent="0.25">
      <c r="A46" s="5"/>
      <c r="B46" s="5"/>
      <c r="C46" s="28"/>
      <c r="E46" s="27"/>
      <c r="F46" s="5"/>
      <c r="G46" s="5"/>
      <c r="H46" s="5"/>
      <c r="I46" s="5"/>
      <c r="J46" s="5"/>
      <c r="K46" s="5"/>
    </row>
    <row r="47" spans="1:12" x14ac:dyDescent="0.25">
      <c r="A47" s="5"/>
      <c r="B47" s="5"/>
      <c r="C47" s="28"/>
      <c r="F47" s="5"/>
      <c r="G47" s="5"/>
      <c r="H47" s="5"/>
      <c r="I47" s="5"/>
      <c r="J47" s="5"/>
      <c r="K47" s="5"/>
    </row>
    <row r="48" spans="1:12" x14ac:dyDescent="0.25">
      <c r="A48" s="5"/>
      <c r="B48" s="5"/>
      <c r="C48" s="28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8"/>
      <c r="E49" s="17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25"/>
      <c r="D50" s="25"/>
      <c r="E50" s="17"/>
      <c r="F50" s="5"/>
      <c r="G50" s="5"/>
      <c r="H50" s="5"/>
      <c r="I50" s="5"/>
      <c r="J50" s="5"/>
      <c r="K50" s="5"/>
    </row>
    <row r="51" spans="1:11" x14ac:dyDescent="0.25">
      <c r="A51" s="23"/>
      <c r="B51" s="5"/>
      <c r="C51" s="25"/>
      <c r="D51" s="25"/>
      <c r="E51" s="18"/>
      <c r="F51" s="5"/>
      <c r="G51" s="5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12"/>
      <c r="I52" s="5"/>
      <c r="J52" s="5"/>
      <c r="K52" s="5"/>
    </row>
    <row r="53" spans="1:11" x14ac:dyDescent="0.25">
      <c r="A53" s="5"/>
      <c r="B53" s="5"/>
      <c r="C53" s="25"/>
      <c r="D53" s="25"/>
      <c r="E53" s="18"/>
      <c r="F53" s="18"/>
      <c r="G53" s="18"/>
      <c r="H53" s="5"/>
      <c r="I53" s="5"/>
      <c r="J53" s="5"/>
      <c r="K53" s="5"/>
    </row>
    <row r="54" spans="1:11" x14ac:dyDescent="0.25">
      <c r="A54" s="5"/>
      <c r="B54" s="5"/>
      <c r="C54" s="20"/>
      <c r="D54" s="2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E57" s="18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ht="15.75" x14ac:dyDescent="0.25">
      <c r="A70" s="16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18"/>
      <c r="H75" s="18"/>
      <c r="I75" s="18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E85" s="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>
        <f>C88*C87</f>
        <v>0</v>
      </c>
      <c r="D89" s="25"/>
      <c r="E89">
        <f>D89+C89</f>
        <v>0</v>
      </c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12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  <row r="162" spans="1:11" x14ac:dyDescent="0.25">
      <c r="A162" s="5"/>
      <c r="B162" s="5"/>
      <c r="C162" s="20"/>
      <c r="D162" s="25"/>
      <c r="E162" s="5"/>
      <c r="F162" s="5"/>
      <c r="G162" s="5"/>
      <c r="H162" s="5"/>
      <c r="I162" s="5"/>
      <c r="J162" s="5"/>
      <c r="K16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2025-02-15T12:53:47Z</dcterms:modified>
</cp:coreProperties>
</file>