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301-Gokul Angan\"/>
    </mc:Choice>
  </mc:AlternateContent>
  <xr:revisionPtr revIDLastSave="0" documentId="13_ncr:1_{37D495D1-B2F7-4902-BBE4-FA153005F9E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S25" i="4" l="1"/>
  <c r="S21" i="4" l="1"/>
  <c r="S22" i="4"/>
  <c r="S23" i="4"/>
  <c r="S24" i="4"/>
  <c r="U24" i="4" s="1"/>
  <c r="U25" i="4" s="1"/>
  <c r="V25" i="4"/>
  <c r="Q7" i="4" l="1"/>
  <c r="P7" i="4"/>
  <c r="J21" i="4" l="1"/>
  <c r="P8" i="4" l="1"/>
  <c r="Q8" i="4" s="1"/>
  <c r="Q6" i="4"/>
  <c r="Q5" i="4"/>
  <c r="Q4" i="4"/>
  <c r="Q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<sst xmlns="http://schemas.openxmlformats.org/spreadsheetml/2006/main" count="24" uniqueCount="21">
  <si>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</si>
  <si>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</si>
  <si>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</si>
  <si>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</si>
  <si>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</si>
  <si>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</si>
  <si>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</si>
  <si>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</si>
  <si>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</si>
  <si>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</si>
  <si>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</si>
  <si>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</si>
  <si>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</si>
  <si>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Wing - B, Gokul Aangan Building No 6 CHSL, Krishna township , Ambari Road, Village - Diwanman, Vasai Road West</t>
  </si>
  <si>
    <t>bua</t>
  </si>
  <si>
    <t>rate</t>
  </si>
  <si>
    <t>fmv</t>
  </si>
  <si>
    <t>08.07.2024</t>
  </si>
  <si>
    <t>01.07.2024</t>
  </si>
  <si>
    <t>mca</t>
  </si>
  <si>
    <t>20 to 22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</si>
</sst>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333375</xdr:colOff>
      <xdr:row>2</xdr:row>
      <xdr:rowOff>57150</xdr:rowOff>
    </xdr:from>
    <xdr:to>
      <xdr:col>35</xdr:col>
      <xdr:colOff>210554</xdr:colOff>
      <xdr:row>35</xdr:row>
      <xdr:rowOff>134238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16E1C-47DA-44F6-A683-2A012A83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11275" y="1009650"/>
          <a:ext cx="7192379" cy="6363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BFC98-234F-440C-B1A2-209D7E51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16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58370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B1D76D-4EC7-4894-AB31-E8183D8C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8907118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D79C45-DAE4-45F6-B36B-7D371129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303FE-87C6-43CB-99E1-B83C62AA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C33AB2-E1C7-4332-91FD-F6283A22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DA743-9A1C-4DCF-8CFB-30B75541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172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ishali/Cosmos/Dadar%20(W)/Yogesh%20Jivanlal%20Lakhani/002-Gokul%20Angan/Summary%20-%20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0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>
        <row r="19">
          <cell r="N19">
            <v>540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4" zoomScaleNormal="100" workbookViewId="0">
      <selection activeCell="N19" sqref="N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437.5</v>
      </c>
      <c r="C2" s="4">
        <f>B2*1.2</f>
        <v>525</v>
      </c>
      <c r="D2" s="4">
        <f t="shared" ref="D2:D13" si="2">C2*1.2</f>
        <v>630</v>
      </c>
      <c r="E2" s="5">
        <f t="shared" ref="E2:E13" si="3">R2</f>
        <v>4500000</v>
      </c>
      <c r="F2" s="10">
        <f t="shared" ref="F2:F13" si="4">ROUND((E2/B2),0)</f>
        <v>10286</v>
      </c>
      <c r="G2" s="15">
        <f t="shared" ref="G2:G13" si="5">ROUND((E2/C2),0)</f>
        <v>8571</v>
      </c>
      <c r="H2" s="15">
        <f t="shared" ref="H2:H13" si="6">ROUND((E2/D2),0)</f>
        <v>7143</v>
      </c>
      <c r="I2" s="4" t="e">
        <f>#REF!</f>
        <v>#REF!</v>
      </c>
      <c r="J2" s="4">
        <f t="shared" ref="J2:J13" si="7">S2</f>
        <v>0</v>
      </c>
      <c r="O2">
        <v>0</v>
      </c>
      <c r="P2">
        <v>525</v>
      </c>
      <c r="Q2">
        <f t="shared" ref="Q2:Q8" si="8">P2/1.2</f>
        <v>437.5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5">
        <f t="shared" si="3"/>
        <v>3800000</v>
      </c>
      <c r="F3" s="10">
        <f t="shared" si="4"/>
        <v>10133</v>
      </c>
      <c r="G3" s="15">
        <f t="shared" si="5"/>
        <v>8444</v>
      </c>
      <c r="H3" s="15">
        <f t="shared" si="6"/>
        <v>7037</v>
      </c>
      <c r="I3" s="4" t="e">
        <f>#REF!</f>
        <v>#REF!</v>
      </c>
      <c r="J3" s="4">
        <f t="shared" si="7"/>
        <v>0</v>
      </c>
      <c r="O3">
        <v>0</v>
      </c>
      <c r="P3">
        <v>450</v>
      </c>
      <c r="Q3">
        <f t="shared" si="8"/>
        <v>375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5">
        <f t="shared" si="3"/>
        <v>3000000</v>
      </c>
      <c r="F4" s="10">
        <f t="shared" si="4"/>
        <v>8000</v>
      </c>
      <c r="G4" s="10">
        <f t="shared" si="5"/>
        <v>6667</v>
      </c>
      <c r="H4" s="10">
        <f t="shared" si="6"/>
        <v>5556</v>
      </c>
      <c r="I4" s="4" t="e">
        <f>#REF!</f>
        <v>#REF!</v>
      </c>
      <c r="J4" s="4">
        <f t="shared" si="7"/>
        <v>0</v>
      </c>
      <c r="O4">
        <v>0</v>
      </c>
      <c r="P4">
        <v>450</v>
      </c>
      <c r="Q4">
        <f t="shared" si="8"/>
        <v>375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437.5</v>
      </c>
      <c r="C5" s="4">
        <f t="shared" si="9"/>
        <v>525</v>
      </c>
      <c r="D5" s="4">
        <f t="shared" si="2"/>
        <v>630</v>
      </c>
      <c r="E5" s="5">
        <f t="shared" si="3"/>
        <v>3650000</v>
      </c>
      <c r="F5" s="10">
        <f t="shared" si="4"/>
        <v>8343</v>
      </c>
      <c r="G5" s="15">
        <f t="shared" si="5"/>
        <v>6952</v>
      </c>
      <c r="H5" s="15">
        <f t="shared" si="6"/>
        <v>5794</v>
      </c>
      <c r="I5" s="4" t="e">
        <f>#REF!</f>
        <v>#REF!</v>
      </c>
      <c r="J5" s="4" t="str">
        <f t="shared" si="7"/>
        <v>08.07.2024</v>
      </c>
      <c r="O5">
        <v>0</v>
      </c>
      <c r="P5">
        <v>525</v>
      </c>
      <c r="Q5">
        <f t="shared" si="8"/>
        <v>437.5</v>
      </c>
      <c r="R5" s="2">
        <v>3650000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344.16666666666669</v>
      </c>
      <c r="C6" s="4">
        <f t="shared" si="9"/>
        <v>413</v>
      </c>
      <c r="D6" s="4">
        <f t="shared" si="2"/>
        <v>495.59999999999997</v>
      </c>
      <c r="E6" s="5">
        <f t="shared" si="3"/>
        <v>3000000</v>
      </c>
      <c r="F6" s="10">
        <f t="shared" si="4"/>
        <v>8717</v>
      </c>
      <c r="G6" s="15">
        <f t="shared" si="5"/>
        <v>7264</v>
      </c>
      <c r="H6" s="15">
        <f t="shared" si="6"/>
        <v>6053</v>
      </c>
      <c r="I6" s="4" t="e">
        <f>#REF!</f>
        <v>#REF!</v>
      </c>
      <c r="J6" s="4" t="str">
        <f t="shared" si="7"/>
        <v>01.07.2024</v>
      </c>
      <c r="O6">
        <v>0</v>
      </c>
      <c r="P6">
        <v>413</v>
      </c>
      <c r="Q6">
        <f t="shared" si="8"/>
        <v>344.16666666666669</v>
      </c>
      <c r="R6" s="2">
        <v>3000000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" si="10">O7/1.2</f>
        <v>0</v>
      </c>
      <c r="Q7">
        <f t="shared" ref="Q7" si="11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" si="12">O8/1.2</f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3">O9/1.2</f>
        <v>0</v>
      </c>
      <c r="Q9">
        <f t="shared" ref="Q9:Q12" si="14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3"/>
        <v>0</v>
      </c>
      <c r="Q10">
        <f t="shared" si="14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J18">
        <v>301</v>
      </c>
    </row>
    <row r="19" spans="7:24" x14ac:dyDescent="0.25">
      <c r="I19" t="s">
        <v>14</v>
      </c>
      <c r="J19">
        <v>350</v>
      </c>
    </row>
    <row r="20" spans="7:24" x14ac:dyDescent="0.25">
      <c r="I20" t="s">
        <v>15</v>
      </c>
      <c r="J20">
        <v>6500</v>
      </c>
      <c r="Q20" t="s">
        <v>19</v>
      </c>
    </row>
    <row r="21" spans="7:24" x14ac:dyDescent="0.25">
      <c r="I21" t="s">
        <v>16</v>
      </c>
      <c r="J21">
        <f>J20*J19</f>
        <v>2275000</v>
      </c>
      <c r="Q21">
        <v>19.7</v>
      </c>
      <c r="R21">
        <v>9</v>
      </c>
      <c r="S21">
        <f>R21*Q21</f>
        <v>177.29999999999998</v>
      </c>
    </row>
    <row r="22" spans="7:24" x14ac:dyDescent="0.25">
      <c r="G22" s="6"/>
      <c r="H22" s="6"/>
      <c r="Q22">
        <v>7.7</v>
      </c>
      <c r="R22">
        <v>5.2</v>
      </c>
      <c r="S22">
        <f>R22*Q22</f>
        <v>40.04</v>
      </c>
    </row>
    <row r="23" spans="7:24" x14ac:dyDescent="0.25">
      <c r="I23" t="s">
        <v>20</v>
      </c>
      <c r="Q23">
        <v>3.8</v>
      </c>
      <c r="R23">
        <v>7.7</v>
      </c>
      <c r="S23">
        <f>R23*Q23</f>
        <v>29.259999999999998</v>
      </c>
    </row>
    <row r="24" spans="7:24" x14ac:dyDescent="0.25">
      <c r="P24" s="11"/>
      <c r="Q24" s="11"/>
      <c r="R24" s="13"/>
      <c r="S24">
        <f>SUM(S21:S23)</f>
        <v>246.59999999999997</v>
      </c>
      <c r="T24" s="11">
        <v>10000</v>
      </c>
      <c r="U24" s="11">
        <f>T24*S24</f>
        <v>2465999.9999999995</v>
      </c>
      <c r="V24" s="11"/>
      <c r="W24" s="11"/>
      <c r="X24" s="11"/>
    </row>
    <row r="25" spans="7:24" x14ac:dyDescent="0.25">
      <c r="P25" s="11"/>
      <c r="Q25" s="14"/>
      <c r="R25" s="14"/>
      <c r="S25">
        <f>J19/246</f>
        <v>1.4227642276422765</v>
      </c>
      <c r="T25" s="14"/>
      <c r="U25" s="14">
        <f>U24/'[1]20-20'!N19</f>
        <v>4566.6666666666661</v>
      </c>
      <c r="V25" s="11">
        <f>29.48*1.2</f>
        <v>35.375999999999998</v>
      </c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2024-10-22T05:35:49Z</dcterms:modified>
</cp:coreProperties>
</file>