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PNB\MCC MW 2 Goregaon\Kailash Mrable Industries Pvt Ltd\"/>
    </mc:Choice>
  </mc:AlternateContent>
  <xr:revisionPtr revIDLastSave="0" documentId="13_ncr:1_{8069F142-CFE9-41E4-92E2-ACA76FAC3FDE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C3" i="4"/>
  <c r="C4" i="4"/>
  <c r="C5" i="4"/>
  <c r="C6" i="4"/>
  <c r="C7" i="4"/>
  <c r="C12" i="4"/>
  <c r="C13" i="4"/>
  <c r="C14" i="4"/>
  <c r="C15" i="4"/>
  <c r="C16" i="4"/>
  <c r="C17" i="4"/>
  <c r="C18" i="4"/>
  <c r="C19" i="4"/>
  <c r="C20" i="4"/>
  <c r="C21" i="4"/>
  <c r="C2" i="4"/>
  <c r="Q3" i="4"/>
  <c r="Q4" i="4"/>
  <c r="Q5" i="4"/>
  <c r="Q6" i="4"/>
  <c r="Q7" i="4"/>
  <c r="Q12" i="4"/>
  <c r="Q13" i="4"/>
  <c r="Q14" i="4"/>
  <c r="Q15" i="4"/>
  <c r="Q16" i="4"/>
  <c r="Q17" i="4"/>
  <c r="Q18" i="4"/>
  <c r="Q19" i="4"/>
  <c r="Q20" i="4"/>
  <c r="Q21" i="4"/>
  <c r="Q2" i="4"/>
  <c r="P7" i="4"/>
  <c r="P6" i="4"/>
  <c r="P5" i="4"/>
  <c r="P4" i="4"/>
  <c r="P3" i="4"/>
  <c r="P2" i="4"/>
  <c r="G28" i="4" l="1"/>
  <c r="C5" i="25" l="1"/>
  <c r="C4" i="25"/>
  <c r="C3" i="25"/>
  <c r="B2" i="4"/>
  <c r="B3" i="4"/>
  <c r="D3" i="4" s="1"/>
  <c r="B6" i="4"/>
  <c r="B7" i="4"/>
  <c r="D7" i="4" s="1"/>
  <c r="P8" i="4"/>
  <c r="P9" i="4"/>
  <c r="B9" i="4" s="1"/>
  <c r="P10" i="4"/>
  <c r="B10" i="4"/>
  <c r="C10" i="4" s="1"/>
  <c r="P17" i="4"/>
  <c r="J17" i="4"/>
  <c r="I17" i="4"/>
  <c r="B15" i="4"/>
  <c r="D15" i="4" s="1"/>
  <c r="P15" i="4"/>
  <c r="J15" i="4"/>
  <c r="I15" i="4"/>
  <c r="P14" i="4"/>
  <c r="B14" i="4" s="1"/>
  <c r="J14" i="4"/>
  <c r="I14" i="4"/>
  <c r="P13" i="4"/>
  <c r="B13" i="4" s="1"/>
  <c r="D13" i="4" s="1"/>
  <c r="J13" i="4"/>
  <c r="I13" i="4"/>
  <c r="P12" i="4"/>
  <c r="B12" i="4" s="1"/>
  <c r="D12" i="4" s="1"/>
  <c r="J12" i="4"/>
  <c r="I12" i="4"/>
  <c r="B11" i="4"/>
  <c r="P11" i="4"/>
  <c r="J11" i="4"/>
  <c r="I11" i="4"/>
  <c r="J10" i="4"/>
  <c r="I10" i="4"/>
  <c r="J9" i="4"/>
  <c r="I9" i="4"/>
  <c r="B8" i="4"/>
  <c r="J8" i="4"/>
  <c r="I8" i="4"/>
  <c r="J7" i="4"/>
  <c r="I7" i="4"/>
  <c r="J6" i="4"/>
  <c r="I6" i="4"/>
  <c r="J5" i="4"/>
  <c r="I5" i="4"/>
  <c r="B4" i="4"/>
  <c r="D4" i="4" s="1"/>
  <c r="J4" i="4"/>
  <c r="I4" i="4"/>
  <c r="J3" i="4"/>
  <c r="I3" i="4"/>
  <c r="J2" i="4"/>
  <c r="I2" i="4"/>
  <c r="C12" i="25"/>
  <c r="C11" i="25"/>
  <c r="A18" i="23"/>
  <c r="P20" i="4"/>
  <c r="J20" i="4"/>
  <c r="I20" i="4"/>
  <c r="E20" i="4"/>
  <c r="B20" i="4"/>
  <c r="D20" i="4" s="1"/>
  <c r="P16" i="4"/>
  <c r="B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C11" i="4" l="1"/>
  <c r="G11" i="4" s="1"/>
  <c r="D9" i="4"/>
  <c r="C9" i="4"/>
  <c r="C8" i="4"/>
  <c r="D8" i="4" s="1"/>
  <c r="H8" i="4" s="1"/>
  <c r="H4" i="4"/>
  <c r="H9" i="4"/>
  <c r="F10" i="4"/>
  <c r="G7" i="4"/>
  <c r="F6" i="4"/>
  <c r="G3" i="4"/>
  <c r="H3" i="4"/>
  <c r="D2" i="4"/>
  <c r="H2" i="4" s="1"/>
  <c r="G2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D11" i="4" l="1"/>
  <c r="H11" i="4" s="1"/>
  <c r="C9" i="25"/>
  <c r="E9" i="25" s="1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J21" i="4"/>
  <c r="I21" i="4"/>
  <c r="E21" i="4"/>
  <c r="P19" i="4"/>
  <c r="J19" i="4"/>
  <c r="I19" i="4"/>
  <c r="E19" i="4"/>
  <c r="P18" i="4"/>
  <c r="J18" i="4"/>
  <c r="I18" i="4"/>
  <c r="E18" i="4"/>
  <c r="E17" i="4"/>
  <c r="B17" i="4" l="1"/>
  <c r="F17" i="4" s="1"/>
  <c r="B19" i="4"/>
  <c r="B18" i="4"/>
  <c r="B21" i="4"/>
  <c r="G21" i="4" l="1"/>
  <c r="F21" i="4"/>
  <c r="G19" i="4"/>
  <c r="F19" i="4"/>
  <c r="G18" i="4"/>
  <c r="F18" i="4"/>
  <c r="G17" i="4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<sst xmlns="http://schemas.openxmlformats.org/spreadsheetml/2006/main" count="135" uniqueCount="92">
  <si>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</si>
  <si>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</si>
  <si>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</si>
  <si>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</si>
  <si>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</si>
  <si>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</si>
  <si>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</si>
  <si>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</si>
  <si>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</si>
  <si>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</si>
  <si>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</si>
  <si>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</si>
  <si>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</si>
  <si>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</si>
  <si>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</si>
  <si>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</si>
  <si>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</si>
  <si>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</si>
  <si>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</si>
  <si>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</si>
  <si>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</si>
  <si>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</si>
  <si>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</si>
  <si>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</si>
  <si>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</si>
  <si>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</si>
  <si>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</si>
  <si>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</si>
  <si>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</si>
  <si>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</si>
  <si>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</si>
  <si>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</si>
  <si>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</si>
  <si>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</si>
  <si>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</si>
  <si>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</si>
  <si>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</si>
  <si>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</si>
  <si>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</si>
  <si>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</si>
  <si>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</si>
  <si>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</si>
  <si>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</si>
  <si>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</si>
  <si>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</si>
  <si>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</si>
  <si>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</si>
  <si>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</si>
  <si>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</si>
  <si>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</si>
  <si>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</si>
  <si>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</si>
  <si>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</si>
  <si>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</si>
  <si>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</si>
  <si>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</si>
  <si>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</si>
  <si>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</si>
  <si>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</si>
  <si>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</si>
  <si>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</si>
  <si>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</si>
  <si>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</si>
  <si>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</si>
  <si>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</si>
  <si>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</si>
  <si>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</si>
  <si>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</si>
  <si>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</si>
  <si>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</si>
  <si>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</si>
  <si>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</si>
  <si>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</si>
  <si>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</si>
  <si>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</si>
  <si>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</si>
  <si>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</si>
  <si>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</si>
  <si>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</si>
  <si>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</si>
  <si>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</si>
  <si>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</si>
  <si>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</si>
  <si>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</si>
  <si>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BALC</t>
  </si>
  <si>
    <t>TACA</t>
  </si>
  <si>
    <t>01.02.2021</t>
  </si>
  <si>
    <t>IGR-29.08.24</t>
  </si>
  <si>
    <t>IGR-22.08.24</t>
  </si>
  <si>
    <t>IGR-16.08.24</t>
  </si>
  <si>
    <t>IGR-12.08.24</t>
  </si>
  <si>
    <t>IGR-19.07.24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</si>
</sst>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6B23C8-EEE6-4777-B3EC-C3691ABFC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583E3A-E200-449D-B359-83CF0AC30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8849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1A536D-7F1C-42CC-A3FD-99001AA39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F97354-0C8F-4509-8473-28425B933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0206DF-A96D-40CF-8ACF-399139AA3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67AD79-BE67-4E9D-9625-83AEDC7E5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A09B6D-1A62-4FD6-AD1F-062B4BD4F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382244</xdr:colOff>
      <xdr:row>44</xdr:row>
      <xdr:rowOff>115486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90792D-7689-450A-9A14-5AD9B4351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16644" cy="849748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448929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4A02DE-A5B2-412E-804B-B05FF334A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83329" cy="864990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220297</xdr:colOff>
      <xdr:row>47</xdr:row>
      <xdr:rowOff>1250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4D1E7CB-F7F2-4393-B94B-D542D7328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54697" cy="8954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D30" sqref="D3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24000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3000</v>
      </c>
      <c r="D4" s="22"/>
    </row>
    <row r="5" spans="1:5" x14ac:dyDescent="0.25">
      <c r="A5" s="15" t="s">
        <v>15</v>
      </c>
      <c r="B5" s="18"/>
      <c r="C5" s="19">
        <f>C3-C4</f>
        <v>21000</v>
      </c>
      <c r="D5" s="22"/>
    </row>
    <row r="6" spans="1:5" x14ac:dyDescent="0.25">
      <c r="A6" s="15" t="s">
        <v>16</v>
      </c>
      <c r="B6" s="18"/>
      <c r="C6" s="19">
        <f>C4</f>
        <v>3000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3000</v>
      </c>
      <c r="D13" s="22"/>
    </row>
    <row r="14" spans="1:5" x14ac:dyDescent="0.25">
      <c r="A14" s="15" t="s">
        <v>15</v>
      </c>
      <c r="B14" s="18"/>
      <c r="C14" s="19">
        <f>C5</f>
        <v>21000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24000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1186</v>
      </c>
      <c r="D18" s="24"/>
    </row>
    <row r="19" spans="1:5" x14ac:dyDescent="0.25">
      <c r="A19" s="15" t="s">
        <v>73</v>
      </c>
      <c r="B19" s="6"/>
      <c r="C19" s="30">
        <f>C18*C16</f>
        <v>28464000</v>
      </c>
      <c r="D19" s="72"/>
      <c r="E19" s="65"/>
    </row>
    <row r="20" spans="1:5" x14ac:dyDescent="0.25">
      <c r="A20" s="15" t="s">
        <v>24</v>
      </c>
      <c r="C20" s="31">
        <f>C19*90%</f>
        <v>25617600</v>
      </c>
      <c r="D20" s="30"/>
      <c r="E20" s="65"/>
    </row>
    <row r="21" spans="1:5" x14ac:dyDescent="0.25">
      <c r="A21" s="15" t="s">
        <v>25</v>
      </c>
      <c r="C21" s="31">
        <f>C19*80%</f>
        <v>22771200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3558000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59300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F8" activeCellId="1" sqref="F10:R10 F8:R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1879.1008363636361</v>
      </c>
      <c r="C2" s="4">
        <f>B2*1.1</f>
        <v>2067.0109199999997</v>
      </c>
      <c r="D2" s="4">
        <f t="shared" ref="D2:D16" si="1">C2*1.2</f>
        <v>2480.4131039999997</v>
      </c>
      <c r="E2" s="5">
        <f t="shared" ref="E2:E16" si="2">R2</f>
        <v>33689369</v>
      </c>
      <c r="F2" s="4">
        <f t="shared" ref="F2:F15" si="3">ROUND((E2/B2),0)</f>
        <v>17928</v>
      </c>
      <c r="G2" s="4">
        <f t="shared" ref="G2:G15" si="4">ROUND((E2/C2),0)</f>
        <v>16299</v>
      </c>
      <c r="H2" s="4">
        <f t="shared" ref="H2:H15" si="5">ROUND((E2/D2),0)</f>
        <v>13582</v>
      </c>
      <c r="I2" s="4">
        <f t="shared" ref="I2:I15" si="6">T2</f>
        <v>0</v>
      </c>
      <c r="J2" s="4">
        <f t="shared" ref="J2:J15" si="7">U2</f>
        <v>0</v>
      </c>
      <c r="O2">
        <v>0</v>
      </c>
      <c r="P2">
        <f>192.03*10.764</f>
        <v>2067.0109199999997</v>
      </c>
      <c r="Q2">
        <f>P2/1.1</f>
        <v>1879.1008363636361</v>
      </c>
      <c r="R2" s="2">
        <v>33689369</v>
      </c>
      <c r="S2" s="2" t="s">
        <v>87</v>
      </c>
    </row>
    <row r="3" spans="1:19" x14ac:dyDescent="0.25">
      <c r="A3" s="4">
        <v>2</v>
      </c>
      <c r="B3" s="4">
        <f t="shared" si="0"/>
        <v>1079.1399272727269</v>
      </c>
      <c r="C3" s="4">
        <f t="shared" ref="C3:C21" si="8">B3*1.1</f>
        <v>1187.0539199999998</v>
      </c>
      <c r="D3" s="4">
        <f t="shared" si="1"/>
        <v>1424.4647039999998</v>
      </c>
      <c r="E3" s="5">
        <f t="shared" si="2"/>
        <v>25534950</v>
      </c>
      <c r="F3" s="74">
        <f t="shared" si="3"/>
        <v>23662</v>
      </c>
      <c r="G3" s="74">
        <f t="shared" si="4"/>
        <v>21511</v>
      </c>
      <c r="H3" s="74">
        <f t="shared" si="5"/>
        <v>17926</v>
      </c>
      <c r="I3" s="74">
        <f t="shared" si="6"/>
        <v>0</v>
      </c>
      <c r="J3" s="74">
        <f t="shared" si="7"/>
        <v>0</v>
      </c>
      <c r="K3" s="7"/>
      <c r="L3" s="7"/>
      <c r="M3" s="7"/>
      <c r="N3" s="7"/>
      <c r="O3" s="7">
        <v>0</v>
      </c>
      <c r="P3" s="7">
        <f>110.28*10.764</f>
        <v>1187.0539199999998</v>
      </c>
      <c r="Q3" s="7">
        <f t="shared" ref="Q3:Q21" si="9">P3/1.1</f>
        <v>1079.1399272727269</v>
      </c>
      <c r="R3" s="75">
        <v>25534950</v>
      </c>
      <c r="S3" s="75" t="s">
        <v>88</v>
      </c>
    </row>
    <row r="4" spans="1:19" x14ac:dyDescent="0.25">
      <c r="A4" s="4">
        <v>3</v>
      </c>
      <c r="B4" s="4">
        <f t="shared" si="0"/>
        <v>1079.1399272727269</v>
      </c>
      <c r="C4" s="4">
        <f t="shared" si="8"/>
        <v>1187.0539199999998</v>
      </c>
      <c r="D4" s="4">
        <f t="shared" si="1"/>
        <v>1424.4647039999998</v>
      </c>
      <c r="E4" s="5">
        <f t="shared" si="2"/>
        <v>19412220</v>
      </c>
      <c r="F4" s="4">
        <f t="shared" si="3"/>
        <v>17989</v>
      </c>
      <c r="G4" s="4">
        <f t="shared" si="4"/>
        <v>16353</v>
      </c>
      <c r="H4" s="4">
        <f t="shared" si="5"/>
        <v>13628</v>
      </c>
      <c r="I4" s="4">
        <f t="shared" si="6"/>
        <v>0</v>
      </c>
      <c r="J4" s="4">
        <f t="shared" si="7"/>
        <v>0</v>
      </c>
      <c r="O4">
        <v>0</v>
      </c>
      <c r="P4">
        <f>110.28*10.764</f>
        <v>1187.0539199999998</v>
      </c>
      <c r="Q4">
        <f t="shared" si="9"/>
        <v>1079.1399272727269</v>
      </c>
      <c r="R4" s="2">
        <v>19412220</v>
      </c>
      <c r="S4" s="2" t="s">
        <v>89</v>
      </c>
    </row>
    <row r="5" spans="1:19" x14ac:dyDescent="0.25">
      <c r="A5" s="4">
        <v>4</v>
      </c>
      <c r="B5" s="4">
        <f t="shared" si="0"/>
        <v>1355.4811636363636</v>
      </c>
      <c r="C5" s="4">
        <f t="shared" si="8"/>
        <v>1491.02928</v>
      </c>
      <c r="D5" s="4">
        <f t="shared" si="1"/>
        <v>1789.235136</v>
      </c>
      <c r="E5" s="5">
        <f t="shared" si="2"/>
        <v>24536750</v>
      </c>
      <c r="F5" s="4">
        <f t="shared" si="3"/>
        <v>18102</v>
      </c>
      <c r="G5" s="4">
        <f t="shared" si="4"/>
        <v>16456</v>
      </c>
      <c r="H5" s="4">
        <f t="shared" si="5"/>
        <v>13714</v>
      </c>
      <c r="I5" s="4">
        <f t="shared" si="6"/>
        <v>0</v>
      </c>
      <c r="J5" s="4">
        <f t="shared" si="7"/>
        <v>0</v>
      </c>
      <c r="O5">
        <v>0</v>
      </c>
      <c r="P5">
        <f>138.52*10.764</f>
        <v>1491.02928</v>
      </c>
      <c r="Q5">
        <f t="shared" si="9"/>
        <v>1355.4811636363636</v>
      </c>
      <c r="R5" s="2">
        <v>24536750</v>
      </c>
      <c r="S5" s="2" t="s">
        <v>89</v>
      </c>
    </row>
    <row r="6" spans="1:19" x14ac:dyDescent="0.25">
      <c r="A6" s="4">
        <v>5</v>
      </c>
      <c r="B6" s="4">
        <f t="shared" si="0"/>
        <v>1361.8417090909088</v>
      </c>
      <c r="C6" s="4">
        <f t="shared" si="8"/>
        <v>1498.0258799999999</v>
      </c>
      <c r="D6" s="4">
        <f t="shared" si="1"/>
        <v>1797.6310559999999</v>
      </c>
      <c r="E6" s="5">
        <f t="shared" si="2"/>
        <v>26120536</v>
      </c>
      <c r="F6" s="4">
        <f t="shared" si="3"/>
        <v>19180</v>
      </c>
      <c r="G6" s="4">
        <f t="shared" si="4"/>
        <v>17437</v>
      </c>
      <c r="H6" s="4">
        <f t="shared" si="5"/>
        <v>14531</v>
      </c>
      <c r="I6" s="4">
        <f t="shared" si="6"/>
        <v>0</v>
      </c>
      <c r="J6" s="4">
        <f t="shared" si="7"/>
        <v>0</v>
      </c>
      <c r="O6">
        <v>0</v>
      </c>
      <c r="P6">
        <f>139.17*10.764</f>
        <v>1498.0258799999997</v>
      </c>
      <c r="Q6">
        <f t="shared" si="9"/>
        <v>1361.8417090909088</v>
      </c>
      <c r="R6" s="2">
        <v>26120536</v>
      </c>
      <c r="S6" s="2" t="s">
        <v>90</v>
      </c>
    </row>
    <row r="7" spans="1:19" x14ac:dyDescent="0.25">
      <c r="A7" s="4">
        <v>6</v>
      </c>
      <c r="B7" s="4">
        <f t="shared" si="0"/>
        <v>1079.1399272727269</v>
      </c>
      <c r="C7" s="4">
        <f t="shared" si="8"/>
        <v>1187.0539199999998</v>
      </c>
      <c r="D7" s="4">
        <f t="shared" si="1"/>
        <v>1424.4647039999998</v>
      </c>
      <c r="E7" s="5">
        <f t="shared" si="2"/>
        <v>23208635</v>
      </c>
      <c r="F7" s="74">
        <f t="shared" si="3"/>
        <v>21507</v>
      </c>
      <c r="G7" s="74">
        <f t="shared" si="4"/>
        <v>19551</v>
      </c>
      <c r="H7" s="74">
        <f t="shared" si="5"/>
        <v>16293</v>
      </c>
      <c r="I7" s="74">
        <f t="shared" si="6"/>
        <v>0</v>
      </c>
      <c r="J7" s="74">
        <f t="shared" si="7"/>
        <v>0</v>
      </c>
      <c r="K7" s="7"/>
      <c r="L7" s="7"/>
      <c r="M7" s="7"/>
      <c r="N7" s="7"/>
      <c r="O7" s="7">
        <v>0</v>
      </c>
      <c r="P7" s="7">
        <f>110.28*10.764</f>
        <v>1187.0539199999998</v>
      </c>
      <c r="Q7" s="7">
        <f t="shared" si="9"/>
        <v>1079.1399272727269</v>
      </c>
      <c r="R7" s="75">
        <v>23208635</v>
      </c>
      <c r="S7" s="75" t="s">
        <v>91</v>
      </c>
    </row>
    <row r="8" spans="1:19" x14ac:dyDescent="0.25">
      <c r="A8" s="4">
        <v>7</v>
      </c>
      <c r="B8" s="4">
        <f t="shared" si="0"/>
        <v>1186.4100000000001</v>
      </c>
      <c r="C8" s="4">
        <f t="shared" si="8"/>
        <v>1305.0510000000002</v>
      </c>
      <c r="D8" s="4">
        <f t="shared" si="1"/>
        <v>1566.0612000000001</v>
      </c>
      <c r="E8" s="5">
        <f t="shared" si="2"/>
        <v>29000000</v>
      </c>
      <c r="F8" s="74">
        <f t="shared" si="3"/>
        <v>24443</v>
      </c>
      <c r="G8" s="74">
        <f t="shared" si="4"/>
        <v>22221</v>
      </c>
      <c r="H8" s="74">
        <f t="shared" si="5"/>
        <v>18518</v>
      </c>
      <c r="I8" s="74">
        <f t="shared" si="6"/>
        <v>0</v>
      </c>
      <c r="J8" s="74">
        <f t="shared" si="7"/>
        <v>0</v>
      </c>
      <c r="K8" s="7"/>
      <c r="L8" s="7"/>
      <c r="M8" s="7"/>
      <c r="N8" s="7"/>
      <c r="O8" s="7">
        <v>0</v>
      </c>
      <c r="P8" s="7">
        <f t="shared" ref="P8:P10" si="10">O8/1.2</f>
        <v>0</v>
      </c>
      <c r="Q8" s="7">
        <v>1186.4100000000001</v>
      </c>
      <c r="R8" s="75">
        <v>29000000</v>
      </c>
      <c r="S8" s="2"/>
    </row>
    <row r="9" spans="1:19" x14ac:dyDescent="0.25">
      <c r="A9" s="4">
        <v>8</v>
      </c>
      <c r="B9" s="4">
        <f t="shared" si="0"/>
        <v>1186.4100000000001</v>
      </c>
      <c r="C9" s="4">
        <f t="shared" si="8"/>
        <v>1305.0510000000002</v>
      </c>
      <c r="D9" s="4">
        <f t="shared" si="1"/>
        <v>1566.0612000000001</v>
      </c>
      <c r="E9" s="5">
        <f t="shared" si="2"/>
        <v>31000000</v>
      </c>
      <c r="F9" s="4">
        <f t="shared" si="3"/>
        <v>26129</v>
      </c>
      <c r="G9" s="4">
        <f t="shared" si="4"/>
        <v>23754</v>
      </c>
      <c r="H9" s="4">
        <f t="shared" si="5"/>
        <v>19795</v>
      </c>
      <c r="I9" s="4">
        <f t="shared" si="6"/>
        <v>0</v>
      </c>
      <c r="J9" s="4">
        <f t="shared" si="7"/>
        <v>0</v>
      </c>
      <c r="O9">
        <v>0</v>
      </c>
      <c r="P9">
        <f t="shared" si="10"/>
        <v>0</v>
      </c>
      <c r="Q9">
        <v>1186.4100000000001</v>
      </c>
      <c r="R9" s="2">
        <v>31000000</v>
      </c>
      <c r="S9" s="2"/>
    </row>
    <row r="10" spans="1:19" x14ac:dyDescent="0.25">
      <c r="A10" s="4">
        <v>9</v>
      </c>
      <c r="B10" s="4">
        <f t="shared" si="0"/>
        <v>1126</v>
      </c>
      <c r="C10" s="4">
        <f t="shared" si="8"/>
        <v>1238.6000000000001</v>
      </c>
      <c r="D10" s="4">
        <f t="shared" si="1"/>
        <v>1486.3200000000002</v>
      </c>
      <c r="E10" s="5">
        <f t="shared" si="2"/>
        <v>28500000</v>
      </c>
      <c r="F10" s="74">
        <f t="shared" si="3"/>
        <v>25311</v>
      </c>
      <c r="G10" s="74">
        <f t="shared" si="4"/>
        <v>23010</v>
      </c>
      <c r="H10" s="74">
        <f t="shared" si="5"/>
        <v>19175</v>
      </c>
      <c r="I10" s="74">
        <f t="shared" si="6"/>
        <v>0</v>
      </c>
      <c r="J10" s="74">
        <f t="shared" si="7"/>
        <v>0</v>
      </c>
      <c r="K10" s="7"/>
      <c r="L10" s="7"/>
      <c r="M10" s="7"/>
      <c r="N10" s="7"/>
      <c r="O10" s="7">
        <v>0</v>
      </c>
      <c r="P10" s="7">
        <f t="shared" si="10"/>
        <v>0</v>
      </c>
      <c r="Q10" s="7">
        <v>1126</v>
      </c>
      <c r="R10" s="75">
        <v>28500000</v>
      </c>
      <c r="S10" s="2"/>
    </row>
    <row r="11" spans="1:19" x14ac:dyDescent="0.25">
      <c r="A11" s="4">
        <v>10</v>
      </c>
      <c r="B11" s="4">
        <f t="shared" si="0"/>
        <v>1200</v>
      </c>
      <c r="C11" s="4">
        <f t="shared" si="8"/>
        <v>1320</v>
      </c>
      <c r="D11" s="4">
        <f t="shared" si="1"/>
        <v>1584</v>
      </c>
      <c r="E11" s="5">
        <f t="shared" si="2"/>
        <v>35000000</v>
      </c>
      <c r="F11" s="4">
        <f t="shared" si="3"/>
        <v>29167</v>
      </c>
      <c r="G11" s="4">
        <f t="shared" si="4"/>
        <v>26515</v>
      </c>
      <c r="H11" s="4">
        <f t="shared" si="5"/>
        <v>22096</v>
      </c>
      <c r="I11" s="4">
        <f t="shared" si="6"/>
        <v>0</v>
      </c>
      <c r="J11" s="4">
        <f t="shared" si="7"/>
        <v>0</v>
      </c>
      <c r="O11">
        <v>0</v>
      </c>
      <c r="P11">
        <f t="shared" ref="P11:P15" si="11">O11/1.2</f>
        <v>0</v>
      </c>
      <c r="Q11">
        <v>1200</v>
      </c>
      <c r="R11" s="2">
        <v>35000000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8"/>
        <v>0</v>
      </c>
      <c r="D12" s="4">
        <f t="shared" si="1"/>
        <v>0</v>
      </c>
      <c r="E12" s="5">
        <f t="shared" si="2"/>
        <v>0</v>
      </c>
      <c r="F12" s="4" t="e">
        <f t="shared" si="3"/>
        <v>#DIV/0!</v>
      </c>
      <c r="G12" s="4" t="e">
        <f t="shared" si="4"/>
        <v>#DIV/0!</v>
      </c>
      <c r="H12" s="4" t="e">
        <f t="shared" si="5"/>
        <v>#DIV/0!</v>
      </c>
      <c r="I12" s="4">
        <f t="shared" si="6"/>
        <v>0</v>
      </c>
      <c r="J12" s="4">
        <f t="shared" si="7"/>
        <v>0</v>
      </c>
      <c r="O12">
        <v>0</v>
      </c>
      <c r="P12">
        <f t="shared" si="11"/>
        <v>0</v>
      </c>
      <c r="Q12">
        <f t="shared" si="9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8"/>
        <v>0</v>
      </c>
      <c r="D13" s="4">
        <f t="shared" si="1"/>
        <v>0</v>
      </c>
      <c r="E13" s="5">
        <f t="shared" si="2"/>
        <v>0</v>
      </c>
      <c r="F13" s="4" t="e">
        <f t="shared" si="3"/>
        <v>#DIV/0!</v>
      </c>
      <c r="G13" s="4" t="e">
        <f t="shared" si="4"/>
        <v>#DIV/0!</v>
      </c>
      <c r="H13" s="4" t="e">
        <f t="shared" si="5"/>
        <v>#DIV/0!</v>
      </c>
      <c r="I13" s="4">
        <f t="shared" si="6"/>
        <v>0</v>
      </c>
      <c r="J13" s="4">
        <f t="shared" si="7"/>
        <v>0</v>
      </c>
      <c r="O13">
        <v>0</v>
      </c>
      <c r="P13">
        <f t="shared" si="11"/>
        <v>0</v>
      </c>
      <c r="Q13">
        <f t="shared" si="9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8"/>
        <v>0</v>
      </c>
      <c r="D14" s="4">
        <f t="shared" si="1"/>
        <v>0</v>
      </c>
      <c r="E14" s="5">
        <f t="shared" si="2"/>
        <v>0</v>
      </c>
      <c r="F14" s="4" t="e">
        <f t="shared" si="3"/>
        <v>#DIV/0!</v>
      </c>
      <c r="G14" s="4" t="e">
        <f t="shared" si="4"/>
        <v>#DIV/0!</v>
      </c>
      <c r="H14" s="4" t="e">
        <f t="shared" si="5"/>
        <v>#DIV/0!</v>
      </c>
      <c r="I14" s="4">
        <f t="shared" si="6"/>
        <v>0</v>
      </c>
      <c r="J14" s="4">
        <f t="shared" si="7"/>
        <v>0</v>
      </c>
      <c r="O14">
        <v>0</v>
      </c>
      <c r="P14">
        <f t="shared" si="11"/>
        <v>0</v>
      </c>
      <c r="Q14">
        <f t="shared" si="9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8"/>
        <v>0</v>
      </c>
      <c r="D15" s="4">
        <f t="shared" si="1"/>
        <v>0</v>
      </c>
      <c r="E15" s="5">
        <f t="shared" si="2"/>
        <v>0</v>
      </c>
      <c r="F15" s="4" t="e">
        <f t="shared" si="3"/>
        <v>#DIV/0!</v>
      </c>
      <c r="G15" s="4" t="e">
        <f t="shared" si="4"/>
        <v>#DIV/0!</v>
      </c>
      <c r="H15" s="4" t="e">
        <f t="shared" si="5"/>
        <v>#DIV/0!</v>
      </c>
      <c r="I15" s="4">
        <f t="shared" si="6"/>
        <v>0</v>
      </c>
      <c r="J15" s="4">
        <f t="shared" si="7"/>
        <v>0</v>
      </c>
      <c r="O15">
        <v>0</v>
      </c>
      <c r="P15">
        <f t="shared" si="11"/>
        <v>0</v>
      </c>
      <c r="Q15">
        <f t="shared" si="9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8"/>
        <v>0</v>
      </c>
      <c r="D16" s="4">
        <f t="shared" si="1"/>
        <v>0</v>
      </c>
      <c r="E16" s="5">
        <f t="shared" si="2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si="9"/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8">Q17</f>
        <v>0</v>
      </c>
      <c r="C17" s="4">
        <f t="shared" si="8"/>
        <v>0</v>
      </c>
      <c r="D17" s="4">
        <f t="shared" ref="D17:D21" si="19">C17*1.2</f>
        <v>0</v>
      </c>
      <c r="E17" s="5">
        <f t="shared" ref="E17:E21" si="20">R17</f>
        <v>0</v>
      </c>
      <c r="F17" s="4" t="e">
        <f t="shared" ref="F17" si="21">ROUND((E17/B17),0)</f>
        <v>#DIV/0!</v>
      </c>
      <c r="G17" s="4" t="e">
        <f t="shared" ref="G17" si="22">ROUND((E17/C17),0)</f>
        <v>#DIV/0!</v>
      </c>
      <c r="H17" s="4" t="e">
        <f t="shared" ref="H17" si="23">ROUND((E17/D17),0)</f>
        <v>#DIV/0!</v>
      </c>
      <c r="I17" s="4">
        <f t="shared" ref="I17" si="24">T17</f>
        <v>0</v>
      </c>
      <c r="J17" s="4">
        <f t="shared" ref="J17" si="25">U17</f>
        <v>0</v>
      </c>
      <c r="O17">
        <v>0</v>
      </c>
      <c r="P17">
        <f t="shared" ref="P17" si="26">O17/1.2</f>
        <v>0</v>
      </c>
      <c r="Q17">
        <f t="shared" si="9"/>
        <v>0</v>
      </c>
      <c r="R17" s="2">
        <v>0</v>
      </c>
      <c r="S17" s="2"/>
    </row>
    <row r="18" spans="1:19" x14ac:dyDescent="0.25">
      <c r="A18" s="4">
        <v>17</v>
      </c>
      <c r="B18" s="4">
        <f t="shared" si="18"/>
        <v>0</v>
      </c>
      <c r="C18" s="4">
        <f t="shared" si="8"/>
        <v>0</v>
      </c>
      <c r="D18" s="4">
        <f t="shared" si="19"/>
        <v>0</v>
      </c>
      <c r="E18" s="5">
        <f t="shared" si="20"/>
        <v>0</v>
      </c>
      <c r="F18" s="4" t="e">
        <f t="shared" ref="F18:F21" si="27">ROUND((E18/B18),0)</f>
        <v>#DIV/0!</v>
      </c>
      <c r="G18" s="4" t="e">
        <f t="shared" ref="G18:G21" si="28">ROUND((E18/C18),0)</f>
        <v>#DIV/0!</v>
      </c>
      <c r="H18" s="4" t="e">
        <f t="shared" ref="H18:H21" si="29">ROUND((E18/D18),0)</f>
        <v>#DIV/0!</v>
      </c>
      <c r="I18" s="4">
        <f t="shared" ref="I18:J21" si="30">T18</f>
        <v>0</v>
      </c>
      <c r="J18" s="4">
        <f t="shared" si="30"/>
        <v>0</v>
      </c>
      <c r="O18">
        <v>0</v>
      </c>
      <c r="P18">
        <f t="shared" ref="P18" si="31">O18/1.2</f>
        <v>0</v>
      </c>
      <c r="Q18">
        <f t="shared" si="9"/>
        <v>0</v>
      </c>
      <c r="R18" s="2">
        <v>0</v>
      </c>
      <c r="S18" s="2"/>
    </row>
    <row r="19" spans="1:19" x14ac:dyDescent="0.25">
      <c r="A19" s="4">
        <v>18</v>
      </c>
      <c r="B19" s="4">
        <f t="shared" si="18"/>
        <v>0</v>
      </c>
      <c r="C19" s="4">
        <f t="shared" si="8"/>
        <v>0</v>
      </c>
      <c r="D19" s="4">
        <f t="shared" si="19"/>
        <v>0</v>
      </c>
      <c r="E19" s="5">
        <f t="shared" si="20"/>
        <v>0</v>
      </c>
      <c r="F19" s="4" t="e">
        <f t="shared" si="27"/>
        <v>#DIV/0!</v>
      </c>
      <c r="G19" s="4" t="e">
        <f t="shared" si="28"/>
        <v>#DIV/0!</v>
      </c>
      <c r="H19" s="4" t="e">
        <f t="shared" si="29"/>
        <v>#DIV/0!</v>
      </c>
      <c r="I19" s="4">
        <f t="shared" si="30"/>
        <v>0</v>
      </c>
      <c r="J19" s="4">
        <f t="shared" si="30"/>
        <v>0</v>
      </c>
      <c r="O19">
        <v>0</v>
      </c>
      <c r="P19">
        <f>O19/1.2</f>
        <v>0</v>
      </c>
      <c r="Q19">
        <f t="shared" si="9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2">Q20</f>
        <v>0</v>
      </c>
      <c r="C20" s="4">
        <f t="shared" si="8"/>
        <v>0</v>
      </c>
      <c r="D20" s="4">
        <f t="shared" ref="D20" si="33">C20*1.2</f>
        <v>0</v>
      </c>
      <c r="E20" s="5">
        <f t="shared" ref="E20" si="34">R20</f>
        <v>0</v>
      </c>
      <c r="F20" s="4" t="e">
        <f t="shared" ref="F20" si="35">ROUND((E20/B20),0)</f>
        <v>#DIV/0!</v>
      </c>
      <c r="G20" s="4" t="e">
        <f t="shared" ref="G20" si="36">ROUND((E20/C20),0)</f>
        <v>#DIV/0!</v>
      </c>
      <c r="H20" s="4" t="e">
        <f t="shared" ref="H20" si="37">ROUND((E20/D20),0)</f>
        <v>#DIV/0!</v>
      </c>
      <c r="I20" s="4">
        <f t="shared" ref="I20" si="38">T20</f>
        <v>0</v>
      </c>
      <c r="J20" s="4">
        <f t="shared" ref="J20" si="39">U20</f>
        <v>0</v>
      </c>
      <c r="O20">
        <v>0</v>
      </c>
      <c r="P20">
        <f t="shared" ref="P20" si="40">O20/1.2</f>
        <v>0</v>
      </c>
      <c r="Q20">
        <f t="shared" si="9"/>
        <v>0</v>
      </c>
      <c r="R20" s="2">
        <v>0</v>
      </c>
      <c r="S20" s="2"/>
    </row>
    <row r="21" spans="1:19" x14ac:dyDescent="0.25">
      <c r="A21" s="4">
        <v>20</v>
      </c>
      <c r="B21" s="4">
        <f t="shared" si="18"/>
        <v>0</v>
      </c>
      <c r="C21" s="4">
        <f t="shared" si="8"/>
        <v>0</v>
      </c>
      <c r="D21" s="4">
        <f t="shared" si="19"/>
        <v>0</v>
      </c>
      <c r="E21" s="5">
        <f t="shared" si="20"/>
        <v>0</v>
      </c>
      <c r="F21" s="4" t="e">
        <f t="shared" si="27"/>
        <v>#DIV/0!</v>
      </c>
      <c r="G21" s="4" t="e">
        <f t="shared" si="28"/>
        <v>#DIV/0!</v>
      </c>
      <c r="H21" s="4" t="e">
        <f t="shared" si="29"/>
        <v>#DIV/0!</v>
      </c>
      <c r="I21" s="4">
        <f t="shared" si="30"/>
        <v>0</v>
      </c>
      <c r="J21" s="4">
        <f t="shared" si="30"/>
        <v>0</v>
      </c>
      <c r="O21">
        <v>0</v>
      </c>
      <c r="P21">
        <f>O21/1.2</f>
        <v>0</v>
      </c>
      <c r="Q21">
        <f t="shared" si="9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52" t="s">
        <v>83</v>
      </c>
      <c r="G26" s="52">
        <v>1126</v>
      </c>
    </row>
    <row r="27" spans="1:19" s="10" customFormat="1" x14ac:dyDescent="0.25">
      <c r="F27" s="52" t="s">
        <v>84</v>
      </c>
      <c r="G27" s="52">
        <v>60</v>
      </c>
    </row>
    <row r="28" spans="1:19" s="10" customFormat="1" x14ac:dyDescent="0.25">
      <c r="C28" s="67" t="s">
        <v>74</v>
      </c>
      <c r="D28" s="67" t="s">
        <v>86</v>
      </c>
      <c r="F28" s="52" t="s">
        <v>85</v>
      </c>
      <c r="G28" s="52">
        <f>SUM(G26:G27)</f>
        <v>1186</v>
      </c>
    </row>
    <row r="29" spans="1:19" s="10" customFormat="1" x14ac:dyDescent="0.25">
      <c r="C29" s="67" t="s">
        <v>1</v>
      </c>
      <c r="D29" s="67">
        <v>20350000</v>
      </c>
      <c r="F29" s="52" t="s">
        <v>71</v>
      </c>
      <c r="G29" s="52">
        <v>1239</v>
      </c>
      <c r="H29" s="10">
        <f>G29/G28</f>
        <v>1.0446880269814502</v>
      </c>
    </row>
    <row r="30" spans="1:19" s="10" customFormat="1" x14ac:dyDescent="0.25">
      <c r="F30" s="52" t="s">
        <v>72</v>
      </c>
      <c r="G30" s="52">
        <v>24000</v>
      </c>
    </row>
    <row r="31" spans="1:19" s="10" customFormat="1" x14ac:dyDescent="0.25">
      <c r="C31" s="70"/>
      <c r="D31" s="70"/>
      <c r="F31" s="70" t="s">
        <v>73</v>
      </c>
      <c r="G31" s="70">
        <f>G28*G30</f>
        <v>28464000</v>
      </c>
      <c r="H31" s="10">
        <f>G31/D29</f>
        <v>1.3987223587223587</v>
      </c>
    </row>
    <row r="32" spans="1:19" s="10" customFormat="1" x14ac:dyDescent="0.25">
      <c r="C32" s="70"/>
      <c r="D32" s="70"/>
      <c r="F32" s="70" t="s">
        <v>24</v>
      </c>
      <c r="G32" s="70">
        <f>G31*90%</f>
        <v>25617600</v>
      </c>
    </row>
    <row r="33" spans="3:7" s="10" customFormat="1" x14ac:dyDescent="0.25">
      <c r="C33" s="70"/>
      <c r="D33" s="70"/>
      <c r="F33" s="70" t="s">
        <v>25</v>
      </c>
      <c r="G33" s="70">
        <f>G31*80%</f>
        <v>22771200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2024-09-04T09:02:15Z</dcterms:modified>
</cp:coreProperties>
</file>