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Hotu Bhagchand Daryani\"/>
    </mc:Choice>
  </mc:AlternateContent>
  <xr:revisionPtr revIDLastSave="0" documentId="13_ncr:1_{AA5FC4A8-F670-42C1-9DEE-DF7BB642B24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" i="4" l="1"/>
  <c r="J11" i="4"/>
  <c r="I11" i="4"/>
  <c r="P10" i="4"/>
  <c r="J10" i="4"/>
  <c r="I10" i="4"/>
  <c r="P9" i="4"/>
  <c r="J9" i="4"/>
  <c r="I9" i="4"/>
  <c r="P8" i="4"/>
  <c r="J8" i="4"/>
  <c r="I8" i="4"/>
  <c r="I2" i="4"/>
  <c r="J2" i="4"/>
  <c r="P2" i="4"/>
  <c r="I3" i="4"/>
  <c r="J3" i="4"/>
  <c r="P3" i="4"/>
  <c r="I4" i="4"/>
  <c r="J4" i="4"/>
  <c r="P4" i="4"/>
  <c r="I5" i="4"/>
  <c r="J5" i="4"/>
  <c r="P5" i="4"/>
  <c r="I6" i="4"/>
  <c r="J6" i="4"/>
  <c r="P6" i="4"/>
  <c r="I7" i="4"/>
  <c r="J7" i="4"/>
  <c r="P7" i="4"/>
  <c r="G32" i="4"/>
  <c r="G31" i="4"/>
  <c r="G33" i="4" s="1"/>
  <c r="D36" i="4"/>
  <c r="D34" i="4"/>
  <c r="G12" i="25" l="1"/>
  <c r="C4" i="25"/>
  <c r="C5" i="25" l="1"/>
  <c r="B3" i="4"/>
  <c r="C3" i="4" s="1"/>
  <c r="D3" i="4" s="1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B8" i="4"/>
  <c r="C8" i="4" s="1"/>
  <c r="D8" i="4" s="1"/>
  <c r="B4" i="4"/>
  <c r="C4" i="4" s="1"/>
  <c r="D4" i="4" s="1"/>
  <c r="B2" i="4"/>
  <c r="C2" i="4" s="1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G15" i="4" l="1"/>
  <c r="F14" i="4"/>
  <c r="H12" i="4"/>
  <c r="G10" i="4"/>
  <c r="F10" i="4"/>
  <c r="H11" i="4"/>
  <c r="G11" i="4"/>
  <c r="F11" i="4"/>
  <c r="H8" i="4"/>
  <c r="G8" i="4"/>
  <c r="F8" i="4"/>
  <c r="F9" i="4"/>
  <c r="H9" i="4"/>
  <c r="G9" i="4"/>
  <c r="F6" i="4"/>
  <c r="G6" i="4"/>
  <c r="H3" i="4"/>
  <c r="F3" i="4"/>
  <c r="G3" i="4"/>
  <c r="F2" i="4"/>
  <c r="G2" i="4"/>
  <c r="H7" i="4"/>
  <c r="F7" i="4"/>
  <c r="G7" i="4"/>
  <c r="F4" i="4"/>
  <c r="H4" i="4"/>
  <c r="G4" i="4"/>
  <c r="D2" i="4"/>
  <c r="H2" i="4" s="1"/>
  <c r="D6" i="4"/>
  <c r="H6" i="4" s="1"/>
  <c r="F13" i="4"/>
  <c r="D10" i="4"/>
  <c r="H10" i="4" s="1"/>
  <c r="D14" i="4"/>
  <c r="G14" i="4"/>
  <c r="F12" i="4"/>
  <c r="G13" i="4"/>
  <c r="H14" i="4"/>
  <c r="H15" i="4"/>
  <c r="H16" i="4"/>
  <c r="G12" i="4"/>
  <c r="H13" i="4"/>
  <c r="F15" i="4"/>
  <c r="C13" i="25"/>
  <c r="D13" i="25" s="1"/>
  <c r="B5" i="4"/>
  <c r="F5" i="4" s="1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8" i="25" l="1"/>
  <c r="C9" i="25" s="1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<sst xmlns="http://schemas.openxmlformats.org/spreadsheetml/2006/main" count="146" uniqueCount="102">
  <si>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</si>
  <si>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</si>
  <si>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</si>
  <si>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</si>
  <si>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</si>
  <si>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</si>
  <si>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</si>
  <si>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</si>
  <si>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</si>
  <si>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</si>
  <si>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</si>
  <si>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</si>
  <si>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</si>
  <si>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</si>
  <si>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</si>
  <si>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</si>
  <si>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</si>
  <si>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</si>
  <si>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</si>
  <si>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</si>
  <si>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</si>
  <si>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</si>
  <si>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</si>
  <si>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</si>
  <si>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</si>
  <si>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</si>
  <si>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</si>
  <si>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</si>
  <si>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</si>
  <si>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</si>
  <si>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</si>
  <si>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</si>
  <si>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</si>
  <si>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</si>
  <si>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</si>
  <si>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</si>
  <si>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</si>
  <si>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</si>
  <si>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</si>
  <si>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</si>
  <si>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</si>
  <si>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</si>
  <si>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</si>
  <si>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</si>
  <si>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</si>
  <si>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</si>
  <si>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</si>
  <si>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</si>
  <si>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</si>
  <si>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</si>
  <si>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</si>
  <si>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</si>
  <si>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</si>
  <si>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</si>
  <si>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</si>
  <si>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</si>
  <si>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</si>
  <si>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</si>
  <si>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</si>
  <si>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</si>
  <si>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</si>
  <si>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</si>
  <si>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</si>
  <si>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</si>
  <si>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</si>
  <si>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</si>
  <si>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</si>
  <si>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</si>
  <si>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</si>
  <si>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</si>
  <si>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</si>
  <si>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</si>
  <si>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</si>
  <si>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</si>
  <si>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</si>
  <si>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</si>
  <si>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</si>
  <si>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</si>
  <si>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</si>
  <si>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</si>
  <si>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</si>
  <si>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</si>
  <si>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</si>
  <si>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</si>
  <si>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IGR-16.08.24</t>
  </si>
  <si>
    <t>IGR-01.08.24</t>
  </si>
  <si>
    <t>IGR-18.06.24</t>
  </si>
  <si>
    <t>IGR-24.05.24</t>
  </si>
  <si>
    <t>IGR-18.05.24</t>
  </si>
  <si>
    <t>IGR-06.05.24</t>
  </si>
  <si>
    <t>PREV VAL - KHOT - 2023</t>
  </si>
  <si>
    <t>RATE</t>
  </si>
  <si>
    <t>VALUE</t>
  </si>
  <si>
    <t>CAR PARKING</t>
  </si>
  <si>
    <t>TFMV</t>
  </si>
  <si>
    <t>07.09.2021</t>
  </si>
  <si>
    <t>IGR-14.08.24</t>
  </si>
  <si>
    <t>IGR-06.06.24</t>
  </si>
  <si>
    <t>IGR-21.06.24</t>
  </si>
  <si>
    <t>IGR-16.05.24</t>
  </si>
  <si>
    <t>IGR-16.04.24</t>
  </si>
  <si>
    <t>IGR-24.11.23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</si>
</sst>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501F6E-4210-4EE6-9358-116DCF02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3E79A-634F-48E1-BA4F-3FA3713AB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EBDA5E-E951-4031-92FD-8B2F30D34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3ED00-5E9F-4CCE-822F-471A1E07A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28FEE-9D34-46B8-B0CC-22589D2D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8E803E-9022-422F-94DA-2E47D472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78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5D481-BA7F-45D3-8566-6361C4F5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AE616A-CB39-49B6-B22C-5D5EE560B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E23892-5358-4358-803A-667F9B0B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84E0F-D464-464F-A2A5-8FC39819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CC867-10CA-48FC-AE96-9B457918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29</xdr:col>
      <xdr:colOff>607314</xdr:colOff>
      <xdr:row>54</xdr:row>
      <xdr:rowOff>17764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0EB8E-EE31-4442-9708-FE0C92965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BE278-8E92-4E73-AA50-90C0FF43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78093C-DFBD-49A0-9EBC-336D13FFB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3EFBE2-0771-4BE4-9FA0-186E6C82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v>157090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C3*20%</f>
        <v>31418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188508</v>
      </c>
      <c r="D5" s="58" t="s">
        <v>62</v>
      </c>
      <c r="E5" s="59">
        <f>C5/10.764</f>
        <v>17512.820512820515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159108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159108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188508</v>
      </c>
      <c r="D9" s="58" t="s">
        <v>62</v>
      </c>
      <c r="E9" s="59">
        <f>C9/10.764</f>
        <v>17512.820512820515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G12">
        <f>17513*1200</f>
        <v>21015600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DC2D6-95F3-4F28-8E80-AEDF60E816F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2D2E4-91E6-44C0-9E81-10C268BF909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A854-4348-411A-9B6C-AF47366E6B2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22811-6743-47ED-A7D8-40448D90D3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8E19C-2082-4085-AF2C-6C43E61F59D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K8" sqref="K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K23" sqref="K23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32000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28500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28500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32000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1091</v>
      </c>
      <c r="D18" s="24"/>
    </row>
    <row r="19" spans="1:5" x14ac:dyDescent="0.25">
      <c r="A19" s="15" t="s">
        <v>73</v>
      </c>
      <c r="B19" s="6"/>
      <c r="C19" s="30">
        <f>C18*C16</f>
        <v>34912000</v>
      </c>
      <c r="D19" s="72"/>
      <c r="E19" s="65"/>
    </row>
    <row r="20" spans="1:5" x14ac:dyDescent="0.25">
      <c r="A20" s="15" t="s">
        <v>24</v>
      </c>
      <c r="C20" s="31">
        <f>C19*85%</f>
        <v>29675200</v>
      </c>
      <c r="D20" s="30"/>
      <c r="E20" s="65"/>
    </row>
    <row r="21" spans="1:5" x14ac:dyDescent="0.25">
      <c r="A21" s="15" t="s">
        <v>25</v>
      </c>
      <c r="C21" s="31">
        <f>C19*70%</f>
        <v>24438400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3818500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87280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topLeftCell="A10" workbookViewId="0">
      <selection activeCell="F16" sqref="F16:R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1091</v>
      </c>
      <c r="C2" s="4">
        <f t="shared" ref="C2:C16" si="1">B2*1.2</f>
        <v>1309.2</v>
      </c>
      <c r="D2" s="4">
        <f t="shared" ref="D2:D16" si="2">C2*1.2</f>
        <v>1571.04</v>
      </c>
      <c r="E2" s="5">
        <f t="shared" ref="E2:E16" si="3">R2</f>
        <v>35393435</v>
      </c>
      <c r="F2" s="4">
        <f t="shared" ref="F2:F15" si="4">ROUND((E2/B2),0)</f>
        <v>32441</v>
      </c>
      <c r="G2" s="4">
        <f t="shared" ref="G2:G15" si="5">ROUND((E2/C2),0)</f>
        <v>27034</v>
      </c>
      <c r="H2" s="4">
        <f t="shared" ref="H2:H15" si="6">ROUND((E2/D2),0)</f>
        <v>22529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1" si="9">O2/1.2</f>
        <v>0</v>
      </c>
      <c r="Q2">
        <v>1091</v>
      </c>
      <c r="R2" s="2">
        <v>35393435</v>
      </c>
      <c r="S2" s="2" t="s">
        <v>86</v>
      </c>
    </row>
    <row r="3" spans="1:19" x14ac:dyDescent="0.25">
      <c r="A3" s="4">
        <v>2</v>
      </c>
      <c r="B3" s="4">
        <f t="shared" si="0"/>
        <v>1091</v>
      </c>
      <c r="C3" s="4">
        <f t="shared" si="1"/>
        <v>1309.2</v>
      </c>
      <c r="D3" s="4">
        <f t="shared" si="2"/>
        <v>1571.04</v>
      </c>
      <c r="E3" s="5">
        <f t="shared" si="3"/>
        <v>35207480</v>
      </c>
      <c r="F3" s="4">
        <f t="shared" si="4"/>
        <v>32271</v>
      </c>
      <c r="G3" s="4">
        <f t="shared" si="5"/>
        <v>26892</v>
      </c>
      <c r="H3" s="4">
        <f t="shared" si="6"/>
        <v>22410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1091</v>
      </c>
      <c r="R3" s="2">
        <v>35207480</v>
      </c>
      <c r="S3" s="2" t="s">
        <v>84</v>
      </c>
    </row>
    <row r="4" spans="1:19" x14ac:dyDescent="0.25">
      <c r="A4" s="4">
        <v>3</v>
      </c>
      <c r="B4" s="4">
        <f t="shared" si="0"/>
        <v>1091</v>
      </c>
      <c r="C4" s="4">
        <f t="shared" si="1"/>
        <v>1309.2</v>
      </c>
      <c r="D4" s="4">
        <f t="shared" si="2"/>
        <v>1571.04</v>
      </c>
      <c r="E4" s="5">
        <f t="shared" si="3"/>
        <v>35021525</v>
      </c>
      <c r="F4" s="4">
        <f t="shared" si="4"/>
        <v>32100</v>
      </c>
      <c r="G4" s="4">
        <f t="shared" si="5"/>
        <v>26750</v>
      </c>
      <c r="H4" s="4">
        <f t="shared" si="6"/>
        <v>22292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1091</v>
      </c>
      <c r="R4" s="2">
        <v>35021525</v>
      </c>
      <c r="S4" s="2" t="s">
        <v>85</v>
      </c>
    </row>
    <row r="5" spans="1:19" x14ac:dyDescent="0.25">
      <c r="A5" s="4">
        <v>4</v>
      </c>
      <c r="B5" s="4">
        <f t="shared" si="0"/>
        <v>1091</v>
      </c>
      <c r="C5" s="4">
        <f t="shared" si="1"/>
        <v>1309.2</v>
      </c>
      <c r="D5" s="4">
        <f t="shared" si="2"/>
        <v>1571.04</v>
      </c>
      <c r="E5" s="5">
        <f t="shared" si="3"/>
        <v>35527720</v>
      </c>
      <c r="F5" s="4">
        <f t="shared" si="4"/>
        <v>32564</v>
      </c>
      <c r="G5" s="4">
        <f t="shared" si="5"/>
        <v>27137</v>
      </c>
      <c r="H5" s="4">
        <f t="shared" si="6"/>
        <v>22614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1091</v>
      </c>
      <c r="R5" s="2">
        <v>35527720</v>
      </c>
      <c r="S5" s="2" t="s">
        <v>87</v>
      </c>
    </row>
    <row r="6" spans="1:19" x14ac:dyDescent="0.25">
      <c r="A6" s="4">
        <v>5</v>
      </c>
      <c r="B6" s="4">
        <f t="shared" si="0"/>
        <v>1091</v>
      </c>
      <c r="C6" s="4">
        <f t="shared" si="1"/>
        <v>1309.2</v>
      </c>
      <c r="D6" s="4">
        <f t="shared" si="2"/>
        <v>1571.04</v>
      </c>
      <c r="E6" s="5">
        <f t="shared" si="3"/>
        <v>36159795</v>
      </c>
      <c r="F6" s="4">
        <f t="shared" si="4"/>
        <v>33144</v>
      </c>
      <c r="G6" s="4">
        <f t="shared" si="5"/>
        <v>27620</v>
      </c>
      <c r="H6" s="4">
        <f t="shared" si="6"/>
        <v>23016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1091</v>
      </c>
      <c r="R6" s="2">
        <v>36159795</v>
      </c>
      <c r="S6" s="2" t="s">
        <v>88</v>
      </c>
    </row>
    <row r="7" spans="1:19" x14ac:dyDescent="0.25">
      <c r="A7" s="4">
        <v>6</v>
      </c>
      <c r="B7" s="4">
        <f t="shared" si="0"/>
        <v>1091</v>
      </c>
      <c r="C7" s="4">
        <f t="shared" si="1"/>
        <v>1309.2</v>
      </c>
      <c r="D7" s="4">
        <f t="shared" si="2"/>
        <v>1571.04</v>
      </c>
      <c r="E7" s="5">
        <f t="shared" si="3"/>
        <v>35833275</v>
      </c>
      <c r="F7" s="4">
        <f t="shared" si="4"/>
        <v>32844</v>
      </c>
      <c r="G7" s="4">
        <f t="shared" si="5"/>
        <v>27370</v>
      </c>
      <c r="H7" s="4">
        <f t="shared" si="6"/>
        <v>22809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1091</v>
      </c>
      <c r="R7" s="2">
        <v>35833275</v>
      </c>
      <c r="S7" s="2" t="s">
        <v>89</v>
      </c>
    </row>
    <row r="8" spans="1:19" x14ac:dyDescent="0.25">
      <c r="A8" s="4">
        <v>7</v>
      </c>
      <c r="B8" s="4">
        <f t="shared" si="0"/>
        <v>912</v>
      </c>
      <c r="C8" s="4">
        <f t="shared" si="1"/>
        <v>1094.3999999999999</v>
      </c>
      <c r="D8" s="4">
        <f t="shared" si="2"/>
        <v>1313.2799999999997</v>
      </c>
      <c r="E8" s="5">
        <f t="shared" si="3"/>
        <v>27446273</v>
      </c>
      <c r="F8" s="4">
        <f t="shared" ref="F8:F11" si="10">ROUND((E8/B8),0)</f>
        <v>30095</v>
      </c>
      <c r="G8" s="4">
        <f t="shared" ref="G8:G11" si="11">ROUND((E8/C8),0)</f>
        <v>25079</v>
      </c>
      <c r="H8" s="4">
        <f t="shared" ref="H8:H11" si="12">ROUND((E8/D8),0)</f>
        <v>20899</v>
      </c>
      <c r="I8" s="4">
        <f t="shared" ref="I8:I11" si="13">T8</f>
        <v>0</v>
      </c>
      <c r="J8" s="4">
        <f t="shared" ref="J8:J11" si="14">U8</f>
        <v>0</v>
      </c>
      <c r="O8">
        <v>0</v>
      </c>
      <c r="P8">
        <f t="shared" si="9"/>
        <v>0</v>
      </c>
      <c r="Q8">
        <v>912</v>
      </c>
      <c r="R8" s="2">
        <v>27446273</v>
      </c>
      <c r="S8" s="2" t="s">
        <v>84</v>
      </c>
    </row>
    <row r="9" spans="1:19" x14ac:dyDescent="0.25">
      <c r="A9" s="4">
        <v>8</v>
      </c>
      <c r="B9" s="4">
        <f t="shared" si="0"/>
        <v>1049</v>
      </c>
      <c r="C9" s="4">
        <f t="shared" si="1"/>
        <v>1258.8</v>
      </c>
      <c r="D9" s="4">
        <f t="shared" si="2"/>
        <v>1510.56</v>
      </c>
      <c r="E9" s="5">
        <f t="shared" si="3"/>
        <v>29500000</v>
      </c>
      <c r="F9" s="4">
        <f t="shared" si="10"/>
        <v>28122</v>
      </c>
      <c r="G9" s="4">
        <f t="shared" si="11"/>
        <v>23435</v>
      </c>
      <c r="H9" s="4">
        <f t="shared" si="12"/>
        <v>19529</v>
      </c>
      <c r="I9" s="4">
        <f t="shared" si="13"/>
        <v>0</v>
      </c>
      <c r="J9" s="4">
        <f t="shared" si="14"/>
        <v>0</v>
      </c>
      <c r="O9">
        <v>0</v>
      </c>
      <c r="P9">
        <f t="shared" si="9"/>
        <v>0</v>
      </c>
      <c r="Q9">
        <v>1049</v>
      </c>
      <c r="R9" s="2">
        <v>29500000</v>
      </c>
      <c r="S9" s="2" t="s">
        <v>96</v>
      </c>
    </row>
    <row r="10" spans="1:19" x14ac:dyDescent="0.25">
      <c r="A10" s="4">
        <v>9</v>
      </c>
      <c r="B10" s="4">
        <f t="shared" si="0"/>
        <v>1091</v>
      </c>
      <c r="C10" s="4">
        <f t="shared" si="1"/>
        <v>1309.2</v>
      </c>
      <c r="D10" s="4">
        <f t="shared" si="2"/>
        <v>1571.04</v>
      </c>
      <c r="E10" s="5">
        <f t="shared" si="3"/>
        <v>34222167</v>
      </c>
      <c r="F10" s="74">
        <f t="shared" si="10"/>
        <v>31368</v>
      </c>
      <c r="G10" s="74">
        <f t="shared" si="11"/>
        <v>26140</v>
      </c>
      <c r="H10" s="74">
        <f t="shared" si="12"/>
        <v>21783</v>
      </c>
      <c r="I10" s="74">
        <f t="shared" si="13"/>
        <v>0</v>
      </c>
      <c r="J10" s="74">
        <f t="shared" si="14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1091</v>
      </c>
      <c r="R10" s="75">
        <v>34222167</v>
      </c>
      <c r="S10" s="75" t="s">
        <v>97</v>
      </c>
    </row>
    <row r="11" spans="1:19" x14ac:dyDescent="0.25">
      <c r="A11" s="4">
        <v>10</v>
      </c>
      <c r="B11" s="4">
        <f t="shared" si="0"/>
        <v>1091</v>
      </c>
      <c r="C11" s="4">
        <f t="shared" si="1"/>
        <v>1309.2</v>
      </c>
      <c r="D11" s="4">
        <f t="shared" si="2"/>
        <v>1571.04</v>
      </c>
      <c r="E11" s="5">
        <f t="shared" si="3"/>
        <v>34099945</v>
      </c>
      <c r="F11" s="4">
        <f t="shared" si="10"/>
        <v>31256</v>
      </c>
      <c r="G11" s="4">
        <f t="shared" si="11"/>
        <v>26046</v>
      </c>
      <c r="H11" s="4">
        <f t="shared" si="12"/>
        <v>21705</v>
      </c>
      <c r="I11" s="4">
        <f t="shared" si="13"/>
        <v>0</v>
      </c>
      <c r="J11" s="4">
        <f t="shared" si="14"/>
        <v>0</v>
      </c>
      <c r="O11">
        <v>0</v>
      </c>
      <c r="P11">
        <f t="shared" si="9"/>
        <v>0</v>
      </c>
      <c r="Q11">
        <v>1091</v>
      </c>
      <c r="R11" s="2">
        <v>34099945</v>
      </c>
      <c r="S11" s="2" t="s">
        <v>98</v>
      </c>
    </row>
    <row r="12" spans="1:19" x14ac:dyDescent="0.25">
      <c r="A12" s="4">
        <v>11</v>
      </c>
      <c r="B12" s="4">
        <f t="shared" si="0"/>
        <v>1012</v>
      </c>
      <c r="C12" s="4">
        <f t="shared" si="1"/>
        <v>1214.3999999999999</v>
      </c>
      <c r="D12" s="4">
        <f t="shared" si="2"/>
        <v>1457.2799999999997</v>
      </c>
      <c r="E12" s="5">
        <f t="shared" si="3"/>
        <v>29000000</v>
      </c>
      <c r="F12" s="4">
        <f t="shared" si="4"/>
        <v>28656</v>
      </c>
      <c r="G12" s="4">
        <f t="shared" si="5"/>
        <v>23880</v>
      </c>
      <c r="H12" s="4">
        <f t="shared" si="6"/>
        <v>19900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5">O12/1.2</f>
        <v>0</v>
      </c>
      <c r="Q12">
        <v>1012</v>
      </c>
      <c r="R12" s="2">
        <v>29000000</v>
      </c>
      <c r="S12" s="2" t="s">
        <v>99</v>
      </c>
    </row>
    <row r="13" spans="1:19" x14ac:dyDescent="0.25">
      <c r="A13" s="4">
        <v>12</v>
      </c>
      <c r="B13" s="4">
        <f t="shared" si="0"/>
        <v>1091</v>
      </c>
      <c r="C13" s="4">
        <f t="shared" si="1"/>
        <v>1309.2</v>
      </c>
      <c r="D13" s="4">
        <f t="shared" si="2"/>
        <v>1571.04</v>
      </c>
      <c r="E13" s="5">
        <f t="shared" si="3"/>
        <v>34161056</v>
      </c>
      <c r="F13" s="74">
        <f t="shared" si="4"/>
        <v>31312</v>
      </c>
      <c r="G13" s="74">
        <f t="shared" si="5"/>
        <v>26093</v>
      </c>
      <c r="H13" s="74">
        <f t="shared" si="6"/>
        <v>21744</v>
      </c>
      <c r="I13" s="74">
        <f t="shared" si="7"/>
        <v>0</v>
      </c>
      <c r="J13" s="74">
        <f t="shared" si="8"/>
        <v>0</v>
      </c>
      <c r="K13" s="7"/>
      <c r="L13" s="7"/>
      <c r="M13" s="7"/>
      <c r="N13" s="7"/>
      <c r="O13" s="7">
        <v>0</v>
      </c>
      <c r="P13" s="7">
        <f t="shared" si="15"/>
        <v>0</v>
      </c>
      <c r="Q13" s="7">
        <v>1091</v>
      </c>
      <c r="R13" s="75">
        <v>34161056</v>
      </c>
      <c r="S13" s="75" t="s">
        <v>100</v>
      </c>
    </row>
    <row r="14" spans="1:19" x14ac:dyDescent="0.25">
      <c r="A14" s="4">
        <v>13</v>
      </c>
      <c r="B14" s="4">
        <f t="shared" si="0"/>
        <v>1091</v>
      </c>
      <c r="C14" s="4">
        <f t="shared" si="1"/>
        <v>1309.2</v>
      </c>
      <c r="D14" s="4">
        <f t="shared" si="2"/>
        <v>1571.04</v>
      </c>
      <c r="E14" s="5">
        <f t="shared" si="3"/>
        <v>34099945</v>
      </c>
      <c r="F14" s="4">
        <f t="shared" si="4"/>
        <v>31256</v>
      </c>
      <c r="G14" s="4">
        <f t="shared" si="5"/>
        <v>26046</v>
      </c>
      <c r="H14" s="4">
        <f t="shared" si="6"/>
        <v>21705</v>
      </c>
      <c r="I14" s="4">
        <f t="shared" si="7"/>
        <v>0</v>
      </c>
      <c r="J14" s="4">
        <f t="shared" si="8"/>
        <v>0</v>
      </c>
      <c r="O14">
        <v>0</v>
      </c>
      <c r="P14">
        <f t="shared" si="15"/>
        <v>0</v>
      </c>
      <c r="Q14">
        <v>1091</v>
      </c>
      <c r="R14" s="2">
        <v>34099945</v>
      </c>
      <c r="S14" s="2" t="s">
        <v>101</v>
      </c>
    </row>
    <row r="15" spans="1:19" x14ac:dyDescent="0.25">
      <c r="A15" s="4">
        <v>14</v>
      </c>
      <c r="B15" s="4">
        <f t="shared" si="0"/>
        <v>1049</v>
      </c>
      <c r="C15" s="4">
        <f t="shared" si="1"/>
        <v>1258.8</v>
      </c>
      <c r="D15" s="4">
        <f t="shared" si="2"/>
        <v>1510.56</v>
      </c>
      <c r="E15" s="5">
        <f t="shared" si="3"/>
        <v>35000000</v>
      </c>
      <c r="F15" s="74">
        <f t="shared" si="4"/>
        <v>33365</v>
      </c>
      <c r="G15" s="74">
        <f t="shared" si="5"/>
        <v>27804</v>
      </c>
      <c r="H15" s="74">
        <f t="shared" si="6"/>
        <v>23170</v>
      </c>
      <c r="I15" s="74">
        <f t="shared" si="7"/>
        <v>0</v>
      </c>
      <c r="J15" s="74">
        <f t="shared" si="8"/>
        <v>0</v>
      </c>
      <c r="K15" s="7"/>
      <c r="L15" s="7"/>
      <c r="M15" s="7"/>
      <c r="N15" s="7"/>
      <c r="O15" s="7">
        <v>0</v>
      </c>
      <c r="P15" s="7">
        <f t="shared" si="15"/>
        <v>0</v>
      </c>
      <c r="Q15" s="7">
        <v>1049</v>
      </c>
      <c r="R15" s="75">
        <v>35000000</v>
      </c>
      <c r="S15" s="2"/>
    </row>
    <row r="16" spans="1:19" x14ac:dyDescent="0.25">
      <c r="A16" s="4">
        <v>15</v>
      </c>
      <c r="B16" s="4">
        <f t="shared" si="0"/>
        <v>1049</v>
      </c>
      <c r="C16" s="4">
        <f t="shared" si="1"/>
        <v>1258.8</v>
      </c>
      <c r="D16" s="4">
        <f t="shared" si="2"/>
        <v>1510.56</v>
      </c>
      <c r="E16" s="5">
        <f t="shared" si="3"/>
        <v>36000000</v>
      </c>
      <c r="F16" s="74">
        <f t="shared" ref="F16" si="16">ROUND((E16/B16),0)</f>
        <v>34318</v>
      </c>
      <c r="G16" s="74">
        <f t="shared" ref="G16" si="17">ROUND((E16/C16),0)</f>
        <v>28599</v>
      </c>
      <c r="H16" s="74">
        <f t="shared" ref="H16" si="18">ROUND((E16/D16),0)</f>
        <v>23832</v>
      </c>
      <c r="I16" s="74">
        <f t="shared" ref="I16" si="19">T16</f>
        <v>0</v>
      </c>
      <c r="J16" s="74">
        <f t="shared" ref="J16" si="20">U16</f>
        <v>0</v>
      </c>
      <c r="K16" s="7"/>
      <c r="L16" s="7"/>
      <c r="M16" s="7"/>
      <c r="N16" s="7"/>
      <c r="O16" s="7">
        <v>0</v>
      </c>
      <c r="P16" s="7">
        <f t="shared" ref="P16" si="21">O16/1.2</f>
        <v>0</v>
      </c>
      <c r="Q16" s="7">
        <v>1049</v>
      </c>
      <c r="R16" s="75">
        <v>36000000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95</v>
      </c>
      <c r="F28" s="52" t="s">
        <v>83</v>
      </c>
      <c r="G28" s="52">
        <v>1091</v>
      </c>
    </row>
    <row r="29" spans="1:19" s="10" customFormat="1" x14ac:dyDescent="0.25">
      <c r="C29" s="67" t="s">
        <v>1</v>
      </c>
      <c r="D29" s="67">
        <v>31894100</v>
      </c>
      <c r="F29" s="52" t="s">
        <v>71</v>
      </c>
      <c r="G29" s="52">
        <v>1200</v>
      </c>
      <c r="H29" s="10">
        <f>G29/G28</f>
        <v>1.0999083409715857</v>
      </c>
    </row>
    <row r="30" spans="1:19" s="10" customFormat="1" x14ac:dyDescent="0.25">
      <c r="F30" s="52" t="s">
        <v>72</v>
      </c>
      <c r="G30" s="52">
        <v>31500</v>
      </c>
    </row>
    <row r="31" spans="1:19" s="10" customFormat="1" x14ac:dyDescent="0.25">
      <c r="C31" s="70" t="s">
        <v>90</v>
      </c>
      <c r="D31" s="70"/>
      <c r="F31" s="70" t="s">
        <v>73</v>
      </c>
      <c r="G31" s="70">
        <f>G28*G30</f>
        <v>34366500</v>
      </c>
      <c r="H31" s="10">
        <f>G31/D29</f>
        <v>1.0775190395715821</v>
      </c>
    </row>
    <row r="32" spans="1:19" s="10" customFormat="1" x14ac:dyDescent="0.25">
      <c r="C32" s="70" t="s">
        <v>83</v>
      </c>
      <c r="D32" s="70">
        <v>1091</v>
      </c>
      <c r="F32" s="70" t="s">
        <v>24</v>
      </c>
      <c r="G32" s="70">
        <f>G31*85%</f>
        <v>29211525</v>
      </c>
    </row>
    <row r="33" spans="3:7" s="10" customFormat="1" x14ac:dyDescent="0.25">
      <c r="C33" s="70" t="s">
        <v>91</v>
      </c>
      <c r="D33" s="70">
        <v>30000</v>
      </c>
      <c r="F33" s="70" t="s">
        <v>25</v>
      </c>
      <c r="G33" s="70">
        <f>G31*70%</f>
        <v>24056550</v>
      </c>
    </row>
    <row r="34" spans="3:7" s="10" customFormat="1" x14ac:dyDescent="0.25">
      <c r="C34" s="70" t="s">
        <v>92</v>
      </c>
      <c r="D34" s="70">
        <f>D32*D33</f>
        <v>32730000</v>
      </c>
    </row>
    <row r="35" spans="3:7" s="10" customFormat="1" x14ac:dyDescent="0.25">
      <c r="C35" s="70" t="s">
        <v>93</v>
      </c>
      <c r="D35" s="70">
        <v>800000</v>
      </c>
    </row>
    <row r="36" spans="3:7" s="10" customFormat="1" x14ac:dyDescent="0.25">
      <c r="C36" s="10" t="s">
        <v>94</v>
      </c>
      <c r="D36" s="10">
        <f>D34+D35</f>
        <v>33530000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2024-09-02T08:12:37Z</dcterms:modified>
</cp:coreProperties>
</file>