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Girish P Chaubal - Janta Sahkari\"/>
    </mc:Choice>
  </mc:AlternateContent>
  <xr:revisionPtr revIDLastSave="0" documentId="13_ncr:1_{4333D2FE-FBDD-4615-867B-8976003F83C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31" i="16" l="1"/>
  <c r="U23" i="15"/>
  <c r="V22" i="16" l="1"/>
  <c r="S18" i="15"/>
  <c r="T22" i="1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<sst xmlns="http://schemas.openxmlformats.org/spreadsheetml/2006/main" count="49" uniqueCount="43">
  <si>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</si>
  <si>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</si>
  <si>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</si>
  <si>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</si>
  <si>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</si>
  <si>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</si>
  <si>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</si>
  <si>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</si>
  <si>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</si>
  <si>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</si>
  <si>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</si>
  <si>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</si>
  <si>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</si>
  <si>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</si>
  <si>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</si>
  <si>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</si>
  <si>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</si>
  <si>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</si>
  <si>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</si>
  <si>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</si>
  <si>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</si>
  <si>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</si>
  <si>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</si>
  <si>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</si>
  <si>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</si>
  <si>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</si>
  <si>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</si>
  <si>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</si>
  <si>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</si>
  <si>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</si>
  <si>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</si>
  <si>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</si>
  <si>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</si>
  <si>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</si>
  <si>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</si>
  <si>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</si>
  <si>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</si>
  <si>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</si>
  <si>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</si>
  <si>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</si>
  <si>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Janta Sahkari Bank LTD ( kandivali West Branch ) - Girish P Chaubal</t>
  </si>
  <si>
    <t>As per OC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</si>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</sst>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9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220297</xdr:colOff>
      <xdr:row>35</xdr:row>
      <xdr:rowOff>10393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5C087-121A-4739-81E4-8891B4CD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54697" cy="622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115507</xdr:colOff>
      <xdr:row>47</xdr:row>
      <xdr:rowOff>67774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4F147-4955-4EC3-AD90-9D033835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49907" cy="7878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163139</xdr:colOff>
      <xdr:row>36</xdr:row>
      <xdr:rowOff>19983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EC535F-D972-4AE7-B422-A5956775B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97539" cy="6687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182191</xdr:colOff>
      <xdr:row>36</xdr:row>
      <xdr:rowOff>105674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524E9F-8960-4E2D-A573-EF2D0A5C4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16591" cy="6439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572516</xdr:colOff>
      <xdr:row>50</xdr:row>
      <xdr:rowOff>172617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D2B671-940B-4E4F-88BB-49683236B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278116" cy="8364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17</xdr:col>
      <xdr:colOff>553463</xdr:colOff>
      <xdr:row>46</xdr:row>
      <xdr:rowOff>20276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B22E6-FD09-4A30-AAAE-98CD1B286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259063" cy="87832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343884</xdr:colOff>
      <xdr:row>48</xdr:row>
      <xdr:rowOff>106039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6CCE2-7A4C-48A3-BB74-4398C441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049484" cy="9059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9" zoomScaleNormal="100" workbookViewId="0">
      <selection activeCell="Y44" sqref="Y4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425</v>
      </c>
      <c r="C3" s="4">
        <f>B3*1.2</f>
        <v>510</v>
      </c>
      <c r="D3" s="4">
        <f t="shared" ref="D3:D14" si="2">C3*1.2</f>
        <v>612</v>
      </c>
      <c r="E3" s="5">
        <f t="shared" ref="E3:E14" si="3">R3</f>
        <v>8925000</v>
      </c>
      <c r="F3" s="9">
        <f t="shared" ref="F3:F14" si="4">ROUND((E3/B3),0)</f>
        <v>21000</v>
      </c>
      <c r="G3" s="9">
        <f t="shared" ref="G3:G14" si="5">ROUND((E3/C3),0)</f>
        <v>17500</v>
      </c>
      <c r="H3" s="9">
        <f t="shared" ref="H3:H14" si="6">ROUND((E3/D3),0)</f>
        <v>14583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425</v>
      </c>
      <c r="R3" s="2">
        <v>8925000</v>
      </c>
    </row>
    <row r="4" spans="1:20" x14ac:dyDescent="0.25">
      <c r="A4" s="4">
        <f t="shared" ref="A4:A9" si="9">N4</f>
        <v>0</v>
      </c>
      <c r="B4" s="4">
        <f t="shared" ref="B4:B9" si="10">Q4</f>
        <v>558</v>
      </c>
      <c r="C4" s="4">
        <f t="shared" ref="C4:C9" si="11">B4*1.2</f>
        <v>669.6</v>
      </c>
      <c r="D4" s="4">
        <f t="shared" ref="D4:D9" si="12">C4*1.2</f>
        <v>803.52</v>
      </c>
      <c r="E4" s="5">
        <f t="shared" ref="E4:E9" si="13">R4</f>
        <v>10200000</v>
      </c>
      <c r="F4" s="9">
        <f t="shared" ref="F4:F9" si="14">ROUND((E4/B4),0)</f>
        <v>18280</v>
      </c>
      <c r="G4" s="9">
        <f t="shared" ref="G4:G9" si="15">ROUND((E4/C4),0)</f>
        <v>15233</v>
      </c>
      <c r="H4" s="9">
        <f t="shared" ref="H4:H9" si="16">ROUND((E4/D4),0)</f>
        <v>12694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v>558</v>
      </c>
      <c r="R4" s="2">
        <v>10200000</v>
      </c>
    </row>
    <row r="5" spans="1:20" s="47" customFormat="1" x14ac:dyDescent="0.25">
      <c r="A5" s="45">
        <f t="shared" si="9"/>
        <v>0</v>
      </c>
      <c r="B5" s="45">
        <f t="shared" si="10"/>
        <v>488</v>
      </c>
      <c r="C5" s="45">
        <f t="shared" si="11"/>
        <v>585.6</v>
      </c>
      <c r="D5" s="45">
        <f t="shared" si="12"/>
        <v>702.72</v>
      </c>
      <c r="E5" s="46">
        <f t="shared" si="13"/>
        <v>10897500</v>
      </c>
      <c r="F5" s="45">
        <f t="shared" si="14"/>
        <v>22331</v>
      </c>
      <c r="G5" s="45">
        <f t="shared" si="15"/>
        <v>18609</v>
      </c>
      <c r="H5" s="45">
        <f t="shared" si="16"/>
        <v>15508</v>
      </c>
      <c r="I5" s="45" t="e">
        <f>#REF!</f>
        <v>#REF!</v>
      </c>
      <c r="J5" s="45">
        <f t="shared" si="17"/>
        <v>0</v>
      </c>
      <c r="O5" s="47">
        <v>0</v>
      </c>
      <c r="P5" s="47">
        <f t="shared" si="18"/>
        <v>0</v>
      </c>
      <c r="Q5" s="47">
        <v>488</v>
      </c>
      <c r="R5" s="48">
        <v>10897500</v>
      </c>
    </row>
    <row r="6" spans="1:20" s="47" customFormat="1" x14ac:dyDescent="0.25">
      <c r="A6" s="45">
        <f t="shared" si="9"/>
        <v>0</v>
      </c>
      <c r="B6" s="45">
        <f t="shared" si="10"/>
        <v>778</v>
      </c>
      <c r="C6" s="45">
        <f t="shared" si="11"/>
        <v>933.59999999999991</v>
      </c>
      <c r="D6" s="45">
        <f t="shared" si="12"/>
        <v>1120.32</v>
      </c>
      <c r="E6" s="46">
        <f t="shared" si="13"/>
        <v>18580000</v>
      </c>
      <c r="F6" s="45">
        <f t="shared" si="14"/>
        <v>23882</v>
      </c>
      <c r="G6" s="45">
        <f t="shared" si="15"/>
        <v>19901</v>
      </c>
      <c r="H6" s="45">
        <f t="shared" si="16"/>
        <v>16585</v>
      </c>
      <c r="I6" s="45" t="e">
        <f>#REF!</f>
        <v>#REF!</v>
      </c>
      <c r="J6" s="45">
        <f t="shared" si="17"/>
        <v>0</v>
      </c>
      <c r="O6" s="47">
        <v>0</v>
      </c>
      <c r="P6" s="47">
        <f t="shared" si="18"/>
        <v>0</v>
      </c>
      <c r="Q6" s="47">
        <v>778</v>
      </c>
      <c r="R6" s="48">
        <v>18580000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7" customFormat="1" x14ac:dyDescent="0.25">
      <c r="A16" s="45">
        <f t="shared" ref="A16:A28" si="32">N16</f>
        <v>0</v>
      </c>
      <c r="B16" s="45">
        <f t="shared" ref="B16:B28" si="33">Q16</f>
        <v>642</v>
      </c>
      <c r="C16" s="45">
        <f>B16*1.2</f>
        <v>770.4</v>
      </c>
      <c r="D16" s="45">
        <f t="shared" ref="D16:D28" si="34">C16*1.2</f>
        <v>924.4799999999999</v>
      </c>
      <c r="E16" s="46">
        <f t="shared" ref="E16:E28" si="35">R16</f>
        <v>18000000</v>
      </c>
      <c r="F16" s="45">
        <f t="shared" ref="F16:F28" si="36">ROUND((E16/B16),0)</f>
        <v>28037</v>
      </c>
      <c r="G16" s="45">
        <f t="shared" ref="G16:G28" si="37">ROUND((E16/C16),0)</f>
        <v>23364</v>
      </c>
      <c r="H16" s="45">
        <f t="shared" ref="H16:H28" si="38">ROUND((E16/D16),0)</f>
        <v>19470</v>
      </c>
      <c r="I16" s="45" t="e">
        <f>#REF!</f>
        <v>#REF!</v>
      </c>
      <c r="J16" s="45">
        <f t="shared" ref="J16:J28" si="39">S16</f>
        <v>0</v>
      </c>
      <c r="O16" s="47">
        <v>0</v>
      </c>
      <c r="P16" s="47">
        <f t="shared" ref="P16:Q28" si="40">O16/1.2</f>
        <v>0</v>
      </c>
      <c r="Q16" s="47">
        <v>642</v>
      </c>
      <c r="R16" s="48">
        <v>18000000</v>
      </c>
    </row>
    <row r="17" spans="1:24" x14ac:dyDescent="0.25">
      <c r="A17" s="4">
        <f t="shared" si="32"/>
        <v>0</v>
      </c>
      <c r="B17" s="4">
        <f t="shared" si="33"/>
        <v>407</v>
      </c>
      <c r="C17" s="4">
        <f t="shared" ref="C17:C28" si="41">B17*1.2</f>
        <v>488.4</v>
      </c>
      <c r="D17" s="4">
        <f t="shared" si="34"/>
        <v>586.07999999999993</v>
      </c>
      <c r="E17" s="5">
        <f t="shared" si="35"/>
        <v>10900000</v>
      </c>
      <c r="F17" s="9">
        <f t="shared" si="36"/>
        <v>26781</v>
      </c>
      <c r="G17" s="9">
        <f t="shared" si="37"/>
        <v>22318</v>
      </c>
      <c r="H17" s="9">
        <f t="shared" si="38"/>
        <v>18598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v>407</v>
      </c>
      <c r="R17" s="2">
        <v>10900000</v>
      </c>
    </row>
    <row r="18" spans="1:24" s="47" customFormat="1" x14ac:dyDescent="0.25">
      <c r="A18" s="45">
        <f t="shared" si="32"/>
        <v>0</v>
      </c>
      <c r="B18" s="45">
        <f t="shared" si="33"/>
        <v>711</v>
      </c>
      <c r="C18" s="45">
        <f t="shared" si="41"/>
        <v>853.19999999999993</v>
      </c>
      <c r="D18" s="45">
        <f t="shared" si="34"/>
        <v>1023.8399999999999</v>
      </c>
      <c r="E18" s="46">
        <f t="shared" si="35"/>
        <v>20500000</v>
      </c>
      <c r="F18" s="45">
        <f t="shared" si="36"/>
        <v>28833</v>
      </c>
      <c r="G18" s="45">
        <f t="shared" si="37"/>
        <v>24027</v>
      </c>
      <c r="H18" s="45">
        <f t="shared" si="38"/>
        <v>20023</v>
      </c>
      <c r="I18" s="45" t="e">
        <f>#REF!</f>
        <v>#REF!</v>
      </c>
      <c r="J18" s="45">
        <f t="shared" si="39"/>
        <v>0</v>
      </c>
      <c r="O18" s="47">
        <v>0</v>
      </c>
      <c r="P18" s="47">
        <f t="shared" si="40"/>
        <v>0</v>
      </c>
      <c r="Q18" s="47">
        <v>711</v>
      </c>
      <c r="R18" s="48">
        <v>20500000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26000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3000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23000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3000</v>
      </c>
      <c r="X32" s="22"/>
    </row>
    <row r="33" spans="5:25" ht="15.75" x14ac:dyDescent="0.25">
      <c r="E33" t="s">
        <v>42</v>
      </c>
      <c r="F33" s="7">
        <v>584</v>
      </c>
      <c r="S33" s="10"/>
      <c r="T33" s="10"/>
      <c r="U33" s="17" t="s">
        <v>17</v>
      </c>
      <c r="V33" s="23"/>
      <c r="W33" s="24">
        <f>X33-X34</f>
        <v>1</v>
      </c>
      <c r="X33" s="25">
        <v>2024</v>
      </c>
    </row>
    <row r="34" spans="5:25" ht="15.75" x14ac:dyDescent="0.25">
      <c r="S34" s="10"/>
      <c r="T34" s="10"/>
      <c r="U34" s="17" t="s">
        <v>18</v>
      </c>
      <c r="V34" s="23"/>
      <c r="W34" s="24">
        <f>W35-W33</f>
        <v>59</v>
      </c>
      <c r="X34" s="31">
        <v>2023</v>
      </c>
      <c r="Y34" t="s">
        <v>41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1.5</v>
      </c>
      <c r="X36" s="24"/>
    </row>
    <row r="37" spans="5:25" ht="15.75" x14ac:dyDescent="0.25">
      <c r="U37" s="17"/>
      <c r="V37" s="26"/>
      <c r="W37" s="44">
        <v>0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3000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23000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26000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584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15184000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W45*0.98</f>
        <v>14880320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12147200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1752000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31633.333333333332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R16" sqref="R16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22"/>
  <sheetViews>
    <sheetView topLeftCell="A6" workbookViewId="0">
      <selection activeCell="U32" sqref="U32"/>
    </sheetView>
  </sheetViews>
  <sheetFormatPr defaultRowHeight="15" x14ac:dyDescent="0.25"/>
  <sheetData>
    <row r="22" spans="20:20" x14ac:dyDescent="0.25">
      <c r="T22">
        <f>51.84*10.764</f>
        <v>558.00576000000001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3"/>
  <sheetViews>
    <sheetView zoomScaleNormal="100" workbookViewId="0">
      <selection activeCell="U26" sqref="U26"/>
    </sheetView>
  </sheetViews>
  <sheetFormatPr defaultRowHeight="15" x14ac:dyDescent="0.25"/>
  <cols>
    <col min="21" max="21" width="24.7109375" customWidth="1"/>
  </cols>
  <sheetData>
    <row r="2" spans="1:1" x14ac:dyDescent="0.25">
      <c r="A2" s="6"/>
    </row>
    <row r="18" spans="18:21" x14ac:dyDescent="0.25">
      <c r="R18">
        <v>45.37</v>
      </c>
      <c r="S18">
        <f>R18*10.764</f>
        <v>488.36267999999995</v>
      </c>
    </row>
    <row r="20" spans="18:21" x14ac:dyDescent="0.25">
      <c r="U20">
        <v>10350000</v>
      </c>
    </row>
    <row r="21" spans="18:21" x14ac:dyDescent="0.25">
      <c r="U21">
        <v>517500</v>
      </c>
    </row>
    <row r="22" spans="18:21" x14ac:dyDescent="0.25">
      <c r="U22">
        <v>30000</v>
      </c>
    </row>
    <row r="23" spans="18:21" x14ac:dyDescent="0.25">
      <c r="U23">
        <f>SUM(U20:U22)</f>
        <v>10897500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U18:V31"/>
  <sheetViews>
    <sheetView zoomScaleNormal="100" workbookViewId="0">
      <selection activeCell="W31" sqref="W31"/>
    </sheetView>
  </sheetViews>
  <sheetFormatPr defaultRowHeight="15" x14ac:dyDescent="0.25"/>
  <cols>
    <col min="22" max="22" width="19.7109375" customWidth="1"/>
  </cols>
  <sheetData>
    <row r="18" spans="21:22" ht="3.75" customHeight="1" x14ac:dyDescent="0.25">
      <c r="U18">
        <v>72.260000000000005</v>
      </c>
    </row>
    <row r="19" spans="21:22" hidden="1" x14ac:dyDescent="0.25"/>
    <row r="22" spans="21:22" x14ac:dyDescent="0.25">
      <c r="U22">
        <v>72.260000000000005</v>
      </c>
      <c r="V22">
        <f>U22*10.764</f>
        <v>777.80664000000002</v>
      </c>
    </row>
    <row r="28" spans="21:22" x14ac:dyDescent="0.25">
      <c r="V28">
        <v>17500000</v>
      </c>
    </row>
    <row r="29" spans="21:22" x14ac:dyDescent="0.25">
      <c r="V29">
        <v>1050000</v>
      </c>
    </row>
    <row r="30" spans="21:22" x14ac:dyDescent="0.25">
      <c r="V30">
        <v>30000</v>
      </c>
    </row>
    <row r="31" spans="21:22" x14ac:dyDescent="0.25">
      <c r="V31">
        <f>SUM(V28:V30)</f>
        <v>18580000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N28" sqref="N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Q17" sqref="Q17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2024-08-30T13:15:59Z</dcterms:modified>
</cp:coreProperties>
</file>