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Kiran Gajanan Naik - Union\"/>
    </mc:Choice>
  </mc:AlternateContent>
  <xr:revisionPtr revIDLastSave="0" documentId="13_ncr:1_{0333A179-675B-46DA-9CC7-ACE6E00C8A6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3" i="18" l="1"/>
  <c r="Y13" i="18"/>
  <c r="T25" i="17"/>
  <c r="T14" i="16"/>
  <c r="V18" i="15" l="1"/>
  <c r="V32" i="14"/>
  <c r="T18" i="15" l="1"/>
  <c r="S18" i="15"/>
  <c r="U21" i="14"/>
  <c r="T21" i="14"/>
  <c r="F4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Q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6" i="4" s="1"/>
  <c r="Y45" i="4"/>
  <c r="S41" i="4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<sst xmlns="http://schemas.openxmlformats.org/spreadsheetml/2006/main" count="49" uniqueCount="42">
  <si>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</si>
  <si>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</si>
  <si>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</si>
  <si>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</si>
  <si>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</si>
  <si>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</si>
  <si>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</si>
  <si>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</si>
  <si>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</si>
  <si>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</si>
  <si>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</si>
  <si>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</si>
  <si>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</si>
  <si>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</si>
  <si>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</si>
  <si>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</si>
  <si>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</si>
  <si>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</si>
  <si>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</si>
  <si>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</si>
  <si>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</si>
  <si>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</si>
  <si>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</si>
  <si>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</si>
  <si>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</si>
  <si>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</si>
  <si>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</si>
  <si>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</si>
  <si>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</si>
  <si>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</si>
  <si>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</si>
  <si>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</si>
  <si>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</si>
  <si>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</si>
  <si>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</si>
  <si>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</si>
  <si>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</si>
  <si>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</si>
  <si>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</si>
  <si>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</si>
  <si>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Union Bank of India ( RLP Vashi ) - Kiran Gajanan Naik  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</si>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</sst>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48</xdr:row>
      <xdr:rowOff>9525</xdr:rowOff>
    </xdr:from>
    <xdr:to>
      <xdr:col>19</xdr:col>
      <xdr:colOff>48617</xdr:colOff>
      <xdr:row>78</xdr:row>
      <xdr:rowOff>172274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D15AC-70AA-41C2-B01F-D42F1A2B1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11039475"/>
          <a:ext cx="7106642" cy="5906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35</xdr:row>
      <xdr:rowOff>172341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F16B3-7B89-4B6A-B706-42019AE2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382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47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40C1F-614B-4A6F-BE37-896612CD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916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443063-6E3D-44FA-B330-934DFD50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097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42</xdr:row>
      <xdr:rowOff>96307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30790-C278-4D57-A4E1-FFE47A5A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573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12</xdr:row>
      <xdr:rowOff>152400</xdr:rowOff>
    </xdr:from>
    <xdr:to>
      <xdr:col>15</xdr:col>
      <xdr:colOff>239364</xdr:colOff>
      <xdr:row>49</xdr:row>
      <xdr:rowOff>58120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5A3EA-F48F-41FE-93AF-D64C6FCD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438400"/>
          <a:ext cx="8878539" cy="6954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93474-97D4-410B-ADE8-B516B639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9161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04795-5364-4497-9E07-FC0CFC6C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459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E28E7-8866-473E-A67E-384CEA8E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3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411</v>
      </c>
      <c r="C3" s="4">
        <f>B3*1.2</f>
        <v>493.2</v>
      </c>
      <c r="D3" s="4">
        <f t="shared" ref="D3:D14" si="2">C3*1.2</f>
        <v>591.83999999999992</v>
      </c>
      <c r="E3" s="5">
        <f t="shared" ref="E3:E14" si="3">R3</f>
        <v>2675000</v>
      </c>
      <c r="F3" s="9">
        <f t="shared" ref="F3:F14" si="4">ROUND((E3/B3),0)</f>
        <v>6509</v>
      </c>
      <c r="G3" s="9">
        <f t="shared" ref="G3:G14" si="5">ROUND((E3/C3),0)</f>
        <v>5424</v>
      </c>
      <c r="H3" s="9">
        <f t="shared" ref="H3:H14" si="6">ROUND((E3/D3),0)</f>
        <v>4520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411</v>
      </c>
      <c r="R3" s="2">
        <v>2675000</v>
      </c>
    </row>
    <row r="4" spans="1:20" x14ac:dyDescent="0.25">
      <c r="A4" s="4">
        <f t="shared" ref="A4:A9" si="9">N4</f>
        <v>0</v>
      </c>
      <c r="B4" s="4">
        <f t="shared" ref="B4:B9" si="10">Q4</f>
        <v>385</v>
      </c>
      <c r="C4" s="4">
        <f t="shared" ref="C4:C9" si="11">B4*1.2</f>
        <v>462</v>
      </c>
      <c r="D4" s="4">
        <f t="shared" ref="D4:D9" si="12">C4*1.2</f>
        <v>554.4</v>
      </c>
      <c r="E4" s="5">
        <f t="shared" ref="E4:E9" si="13">R4</f>
        <v>2650000</v>
      </c>
      <c r="F4" s="9">
        <f t="shared" ref="F4:F9" si="14">ROUND((E4/B4),0)</f>
        <v>6883</v>
      </c>
      <c r="G4" s="9">
        <f t="shared" ref="G4:G9" si="15">ROUND((E4/C4),0)</f>
        <v>5736</v>
      </c>
      <c r="H4" s="9">
        <f t="shared" ref="H4:H9" si="16">ROUND((E4/D4),0)</f>
        <v>4780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385</v>
      </c>
      <c r="R4" s="2">
        <v>2650000</v>
      </c>
    </row>
    <row r="5" spans="1:20" s="44" customFormat="1" x14ac:dyDescent="0.25">
      <c r="A5" s="45">
        <f t="shared" si="9"/>
        <v>0</v>
      </c>
      <c r="B5" s="45">
        <f t="shared" si="10"/>
        <v>294.16666666666669</v>
      </c>
      <c r="C5" s="45">
        <f t="shared" si="11"/>
        <v>353</v>
      </c>
      <c r="D5" s="45">
        <f t="shared" si="12"/>
        <v>423.59999999999997</v>
      </c>
      <c r="E5" s="46">
        <f t="shared" si="13"/>
        <v>2950000</v>
      </c>
      <c r="F5" s="45">
        <f t="shared" si="14"/>
        <v>10028</v>
      </c>
      <c r="G5" s="45">
        <f t="shared" si="15"/>
        <v>8357</v>
      </c>
      <c r="H5" s="45">
        <f t="shared" si="16"/>
        <v>6964</v>
      </c>
      <c r="I5" s="45" t="e">
        <f>#REF!</f>
        <v>#REF!</v>
      </c>
      <c r="J5" s="45">
        <f t="shared" si="17"/>
        <v>0</v>
      </c>
      <c r="O5" s="44">
        <v>0</v>
      </c>
      <c r="P5" s="44">
        <v>353</v>
      </c>
      <c r="Q5" s="44">
        <f t="shared" ref="Q5:Q9" si="19">P5/1.2</f>
        <v>294.16666666666669</v>
      </c>
      <c r="R5" s="47">
        <v>2950000</v>
      </c>
    </row>
    <row r="6" spans="1:20" x14ac:dyDescent="0.25">
      <c r="A6" s="4">
        <f t="shared" si="9"/>
        <v>0</v>
      </c>
      <c r="B6" s="4">
        <f t="shared" si="10"/>
        <v>294</v>
      </c>
      <c r="C6" s="4">
        <f t="shared" si="11"/>
        <v>352.8</v>
      </c>
      <c r="D6" s="4">
        <f t="shared" si="12"/>
        <v>423.36</v>
      </c>
      <c r="E6" s="5">
        <f t="shared" si="13"/>
        <v>3900000</v>
      </c>
      <c r="F6" s="9">
        <f t="shared" si="14"/>
        <v>13265</v>
      </c>
      <c r="G6" s="9">
        <f t="shared" si="15"/>
        <v>11054</v>
      </c>
      <c r="H6" s="9">
        <f t="shared" si="16"/>
        <v>9212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294</v>
      </c>
      <c r="R6" s="2">
        <v>3900000</v>
      </c>
    </row>
    <row r="7" spans="1:20" s="44" customFormat="1" x14ac:dyDescent="0.25">
      <c r="A7" s="45">
        <f t="shared" si="9"/>
        <v>0</v>
      </c>
      <c r="B7" s="45">
        <f t="shared" si="10"/>
        <v>318</v>
      </c>
      <c r="C7" s="45">
        <f t="shared" si="11"/>
        <v>381.59999999999997</v>
      </c>
      <c r="D7" s="45">
        <f t="shared" si="12"/>
        <v>457.91999999999996</v>
      </c>
      <c r="E7" s="46">
        <f t="shared" si="13"/>
        <v>2700000</v>
      </c>
      <c r="F7" s="45">
        <f t="shared" si="14"/>
        <v>8491</v>
      </c>
      <c r="G7" s="45">
        <f t="shared" si="15"/>
        <v>7075</v>
      </c>
      <c r="H7" s="45">
        <f t="shared" si="16"/>
        <v>5896</v>
      </c>
      <c r="I7" s="45" t="e">
        <f>#REF!</f>
        <v>#REF!</v>
      </c>
      <c r="J7" s="45">
        <f t="shared" si="17"/>
        <v>0</v>
      </c>
      <c r="O7" s="44">
        <v>0</v>
      </c>
      <c r="P7" s="44">
        <f t="shared" si="18"/>
        <v>0</v>
      </c>
      <c r="Q7" s="44">
        <v>318</v>
      </c>
      <c r="R7" s="47">
        <v>2700000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232</v>
      </c>
      <c r="C16" s="4">
        <f>B16*1.2</f>
        <v>278.39999999999998</v>
      </c>
      <c r="D16" s="4">
        <f t="shared" ref="D16:D28" si="34">C16*1.2</f>
        <v>334.08</v>
      </c>
      <c r="E16" s="5">
        <f t="shared" ref="E16:E28" si="35">R16</f>
        <v>3800000</v>
      </c>
      <c r="F16" s="9">
        <f t="shared" ref="F16:F28" si="36">ROUND((E16/B16),0)</f>
        <v>16379</v>
      </c>
      <c r="G16" s="9">
        <f t="shared" ref="G16:G28" si="37">ROUND((E16/C16),0)</f>
        <v>13649</v>
      </c>
      <c r="H16" s="9">
        <f t="shared" ref="H16:H28" si="38">ROUND((E16/D16),0)</f>
        <v>11375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232</v>
      </c>
      <c r="R16" s="2">
        <v>3800000</v>
      </c>
    </row>
    <row r="17" spans="1:24" x14ac:dyDescent="0.25">
      <c r="A17" s="4">
        <f t="shared" si="32"/>
        <v>0</v>
      </c>
      <c r="B17" s="4">
        <f t="shared" si="33"/>
        <v>202</v>
      </c>
      <c r="C17" s="4">
        <f t="shared" ref="C17:C28" si="41">B17*1.2</f>
        <v>242.39999999999998</v>
      </c>
      <c r="D17" s="4">
        <f t="shared" si="34"/>
        <v>290.87999999999994</v>
      </c>
      <c r="E17" s="5">
        <f t="shared" si="35"/>
        <v>3800000</v>
      </c>
      <c r="F17" s="9">
        <f t="shared" si="36"/>
        <v>18812</v>
      </c>
      <c r="G17" s="9">
        <f t="shared" si="37"/>
        <v>15677</v>
      </c>
      <c r="H17" s="9">
        <f t="shared" si="38"/>
        <v>13064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202</v>
      </c>
      <c r="R17" s="2">
        <v>3800000</v>
      </c>
      <c r="U17" s="44"/>
    </row>
    <row r="18" spans="1:24" x14ac:dyDescent="0.25">
      <c r="A18" s="4">
        <f t="shared" si="32"/>
        <v>0</v>
      </c>
      <c r="B18" s="4">
        <f t="shared" si="33"/>
        <v>757</v>
      </c>
      <c r="C18" s="4">
        <f t="shared" si="41"/>
        <v>908.4</v>
      </c>
      <c r="D18" s="4">
        <f t="shared" si="34"/>
        <v>1090.08</v>
      </c>
      <c r="E18" s="5">
        <f t="shared" si="35"/>
        <v>4717000</v>
      </c>
      <c r="F18" s="9">
        <f t="shared" si="36"/>
        <v>6231</v>
      </c>
      <c r="G18" s="9">
        <f t="shared" si="37"/>
        <v>5193</v>
      </c>
      <c r="H18" s="9">
        <f t="shared" si="38"/>
        <v>4327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757</v>
      </c>
      <c r="R18" s="2">
        <v>4717000</v>
      </c>
      <c r="U18" s="44"/>
    </row>
    <row r="19" spans="1:24" x14ac:dyDescent="0.25">
      <c r="A19" s="4">
        <f t="shared" si="32"/>
        <v>0</v>
      </c>
      <c r="B19" s="4">
        <f t="shared" si="33"/>
        <v>288</v>
      </c>
      <c r="C19" s="4">
        <f t="shared" si="41"/>
        <v>345.59999999999997</v>
      </c>
      <c r="D19" s="4">
        <f t="shared" si="34"/>
        <v>414.71999999999997</v>
      </c>
      <c r="E19" s="5">
        <f t="shared" si="35"/>
        <v>4717000</v>
      </c>
      <c r="F19" s="9">
        <f t="shared" si="36"/>
        <v>16378</v>
      </c>
      <c r="G19" s="9">
        <f t="shared" si="37"/>
        <v>13649</v>
      </c>
      <c r="H19" s="9">
        <f t="shared" si="38"/>
        <v>11374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288</v>
      </c>
      <c r="R19" s="2">
        <v>4717000</v>
      </c>
    </row>
    <row r="20" spans="1:24" x14ac:dyDescent="0.25">
      <c r="A20" s="4">
        <f t="shared" si="32"/>
        <v>0</v>
      </c>
      <c r="B20" s="4">
        <f t="shared" si="33"/>
        <v>425</v>
      </c>
      <c r="C20" s="4">
        <f t="shared" si="41"/>
        <v>510</v>
      </c>
      <c r="D20" s="4">
        <f t="shared" si="34"/>
        <v>612</v>
      </c>
      <c r="E20" s="5">
        <f t="shared" si="35"/>
        <v>3300000</v>
      </c>
      <c r="F20" s="9">
        <f t="shared" si="36"/>
        <v>7765</v>
      </c>
      <c r="G20" s="9">
        <f t="shared" si="37"/>
        <v>6471</v>
      </c>
      <c r="H20" s="9">
        <f t="shared" si="38"/>
        <v>5392</v>
      </c>
      <c r="I20" s="4" t="e">
        <f>#REF!</f>
        <v>#REF!</v>
      </c>
      <c r="J20" s="4">
        <f t="shared" si="39"/>
        <v>0</v>
      </c>
      <c r="O20">
        <v>0</v>
      </c>
      <c r="P20">
        <v>510</v>
      </c>
      <c r="Q20">
        <f t="shared" si="40"/>
        <v>425</v>
      </c>
      <c r="R20" s="2">
        <v>3300000</v>
      </c>
    </row>
    <row r="21" spans="1:24" s="44" customFormat="1" x14ac:dyDescent="0.25">
      <c r="A21" s="45">
        <f t="shared" si="32"/>
        <v>0</v>
      </c>
      <c r="B21" s="45">
        <f t="shared" si="33"/>
        <v>316.66666666666669</v>
      </c>
      <c r="C21" s="45">
        <f t="shared" si="41"/>
        <v>380</v>
      </c>
      <c r="D21" s="45">
        <f t="shared" si="34"/>
        <v>456</v>
      </c>
      <c r="E21" s="46">
        <f t="shared" si="35"/>
        <v>3800000</v>
      </c>
      <c r="F21" s="45">
        <f t="shared" si="36"/>
        <v>12000</v>
      </c>
      <c r="G21" s="45">
        <f t="shared" si="37"/>
        <v>10000</v>
      </c>
      <c r="H21" s="45">
        <f t="shared" si="38"/>
        <v>8333</v>
      </c>
      <c r="I21" s="45" t="e">
        <f>#REF!</f>
        <v>#REF!</v>
      </c>
      <c r="J21" s="45">
        <f t="shared" si="39"/>
        <v>0</v>
      </c>
      <c r="O21" s="44">
        <v>0</v>
      </c>
      <c r="P21" s="44">
        <v>380</v>
      </c>
      <c r="Q21" s="44">
        <f t="shared" si="40"/>
        <v>316.66666666666669</v>
      </c>
      <c r="R21" s="47">
        <v>3800000</v>
      </c>
    </row>
    <row r="22" spans="1:24" x14ac:dyDescent="0.25">
      <c r="A22" s="4">
        <f t="shared" ref="A22:A24" si="42">N22</f>
        <v>0</v>
      </c>
      <c r="B22" s="4">
        <f t="shared" ref="B22:B24" si="43">Q22</f>
        <v>390</v>
      </c>
      <c r="C22" s="4">
        <f t="shared" ref="C22:C24" si="44">B22*1.2</f>
        <v>468</v>
      </c>
      <c r="D22" s="4">
        <f t="shared" ref="D22:D24" si="45">C22*1.2</f>
        <v>561.6</v>
      </c>
      <c r="E22" s="5">
        <f t="shared" ref="E22:E24" si="46">R22</f>
        <v>4100000</v>
      </c>
      <c r="F22" s="9">
        <f t="shared" ref="F22:F24" si="47">ROUND((E22/B22),0)</f>
        <v>10513</v>
      </c>
      <c r="G22" s="9">
        <f t="shared" ref="G22:G24" si="48">ROUND((E22/C22),0)</f>
        <v>8761</v>
      </c>
      <c r="H22" s="9">
        <f t="shared" ref="H22:H24" si="49">ROUND((E22/D22),0)</f>
        <v>7301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390</v>
      </c>
      <c r="R22" s="2">
        <v>4100000</v>
      </c>
    </row>
    <row r="23" spans="1:24" x14ac:dyDescent="0.25">
      <c r="A23" s="4">
        <f t="shared" si="42"/>
        <v>0</v>
      </c>
      <c r="B23" s="4">
        <f t="shared" si="43"/>
        <v>380</v>
      </c>
      <c r="C23" s="4">
        <f t="shared" si="44"/>
        <v>456</v>
      </c>
      <c r="D23" s="4">
        <f t="shared" si="45"/>
        <v>547.19999999999993</v>
      </c>
      <c r="E23" s="5">
        <f t="shared" si="46"/>
        <v>4000000</v>
      </c>
      <c r="F23" s="9">
        <f t="shared" si="47"/>
        <v>10526</v>
      </c>
      <c r="G23" s="9">
        <f t="shared" si="48"/>
        <v>8772</v>
      </c>
      <c r="H23" s="9">
        <f t="shared" si="49"/>
        <v>7310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380</v>
      </c>
      <c r="R23" s="2">
        <v>4000000</v>
      </c>
    </row>
    <row r="24" spans="1:24" x14ac:dyDescent="0.25">
      <c r="A24" s="4">
        <f t="shared" si="42"/>
        <v>0</v>
      </c>
      <c r="B24" s="4">
        <f t="shared" si="43"/>
        <v>356</v>
      </c>
      <c r="C24" s="4">
        <f t="shared" si="44"/>
        <v>427.2</v>
      </c>
      <c r="D24" s="4">
        <f t="shared" si="45"/>
        <v>512.64</v>
      </c>
      <c r="E24" s="5">
        <f t="shared" si="46"/>
        <v>3617000</v>
      </c>
      <c r="F24" s="9">
        <f t="shared" si="47"/>
        <v>10160</v>
      </c>
      <c r="G24" s="9">
        <f t="shared" si="48"/>
        <v>8467</v>
      </c>
      <c r="H24" s="9">
        <f t="shared" si="49"/>
        <v>7056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356</v>
      </c>
      <c r="R24" s="2">
        <v>3617000</v>
      </c>
    </row>
    <row r="25" spans="1:24" x14ac:dyDescent="0.25">
      <c r="A25" s="4">
        <f t="shared" si="32"/>
        <v>0</v>
      </c>
      <c r="B25" s="4">
        <f t="shared" si="33"/>
        <v>402</v>
      </c>
      <c r="C25" s="4">
        <f t="shared" si="41"/>
        <v>482.4</v>
      </c>
      <c r="D25" s="4">
        <f t="shared" si="34"/>
        <v>578.88</v>
      </c>
      <c r="E25" s="5">
        <f t="shared" si="35"/>
        <v>3750000</v>
      </c>
      <c r="F25" s="9">
        <f t="shared" si="36"/>
        <v>9328</v>
      </c>
      <c r="G25" s="9">
        <f t="shared" si="37"/>
        <v>7774</v>
      </c>
      <c r="H25" s="9">
        <f t="shared" si="38"/>
        <v>6478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402</v>
      </c>
      <c r="R25" s="2">
        <v>3750000</v>
      </c>
    </row>
    <row r="26" spans="1:24" x14ac:dyDescent="0.25">
      <c r="A26" s="4">
        <f t="shared" si="32"/>
        <v>0</v>
      </c>
      <c r="B26" s="4">
        <f t="shared" si="33"/>
        <v>225</v>
      </c>
      <c r="C26" s="4">
        <f t="shared" si="41"/>
        <v>270</v>
      </c>
      <c r="D26" s="4">
        <f t="shared" si="34"/>
        <v>324</v>
      </c>
      <c r="E26" s="5">
        <f t="shared" si="35"/>
        <v>2300000</v>
      </c>
      <c r="F26" s="9">
        <f t="shared" si="36"/>
        <v>10222</v>
      </c>
      <c r="G26" s="9">
        <f t="shared" si="37"/>
        <v>8519</v>
      </c>
      <c r="H26" s="9">
        <f t="shared" si="38"/>
        <v>7099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225</v>
      </c>
      <c r="R26" s="2">
        <v>2300000</v>
      </c>
    </row>
    <row r="27" spans="1:24" x14ac:dyDescent="0.25">
      <c r="A27" s="4">
        <f t="shared" si="32"/>
        <v>0</v>
      </c>
      <c r="B27" s="4">
        <f t="shared" si="33"/>
        <v>541.66666666666674</v>
      </c>
      <c r="C27" s="4">
        <f t="shared" si="41"/>
        <v>650.00000000000011</v>
      </c>
      <c r="D27" s="4">
        <f t="shared" si="34"/>
        <v>780.00000000000011</v>
      </c>
      <c r="E27" s="5">
        <f t="shared" si="35"/>
        <v>4200000</v>
      </c>
      <c r="F27" s="9">
        <f t="shared" si="36"/>
        <v>7754</v>
      </c>
      <c r="G27" s="9">
        <f t="shared" si="37"/>
        <v>6462</v>
      </c>
      <c r="H27" s="9">
        <f t="shared" si="38"/>
        <v>5385</v>
      </c>
      <c r="I27" s="4" t="e">
        <f>#REF!</f>
        <v>#REF!</v>
      </c>
      <c r="J27" s="4">
        <f t="shared" si="39"/>
        <v>0</v>
      </c>
      <c r="O27">
        <v>0</v>
      </c>
      <c r="P27">
        <v>650</v>
      </c>
      <c r="Q27">
        <f t="shared" si="40"/>
        <v>541.66666666666674</v>
      </c>
      <c r="R27" s="2">
        <v>4200000</v>
      </c>
    </row>
    <row r="28" spans="1:24" s="44" customFormat="1" x14ac:dyDescent="0.25">
      <c r="A28" s="45">
        <f t="shared" si="32"/>
        <v>0</v>
      </c>
      <c r="B28" s="45">
        <f t="shared" si="33"/>
        <v>323</v>
      </c>
      <c r="C28" s="45">
        <f t="shared" si="41"/>
        <v>387.59999999999997</v>
      </c>
      <c r="D28" s="45">
        <f t="shared" si="34"/>
        <v>465.11999999999995</v>
      </c>
      <c r="E28" s="46">
        <f t="shared" si="35"/>
        <v>3500000</v>
      </c>
      <c r="F28" s="45">
        <f t="shared" si="36"/>
        <v>10836</v>
      </c>
      <c r="G28" s="45">
        <f t="shared" si="37"/>
        <v>9030</v>
      </c>
      <c r="H28" s="45">
        <f t="shared" si="38"/>
        <v>7525</v>
      </c>
      <c r="I28" s="45" t="e">
        <f>#REF!</f>
        <v>#REF!</v>
      </c>
      <c r="J28" s="45">
        <f t="shared" si="39"/>
        <v>0</v>
      </c>
      <c r="O28" s="44">
        <v>0</v>
      </c>
      <c r="P28" s="44">
        <f t="shared" si="40"/>
        <v>0</v>
      </c>
      <c r="Q28" s="44">
        <v>323</v>
      </c>
      <c r="R28" s="47">
        <v>3500000</v>
      </c>
    </row>
    <row r="29" spans="1:24" ht="15.75" x14ac:dyDescent="0.25">
      <c r="U29" s="17" t="s">
        <v>13</v>
      </c>
      <c r="V29" s="18"/>
      <c r="W29" s="19">
        <v>10600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8100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8100</v>
      </c>
      <c r="X40" s="22"/>
    </row>
    <row r="41" spans="4:25" ht="15.75" x14ac:dyDescent="0.25">
      <c r="D41" t="s">
        <v>38</v>
      </c>
      <c r="E41">
        <v>26.789000000000001</v>
      </c>
      <c r="F41" s="7">
        <f>E41*10.764</f>
        <v>288.35679599999997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10600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288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3052800</v>
      </c>
      <c r="X45" s="33"/>
      <c r="Y45" s="15">
        <f>W45*0.9</f>
        <v>2747520</v>
      </c>
    </row>
    <row r="46" spans="4:25" ht="15.75" x14ac:dyDescent="0.25">
      <c r="S46" s="11"/>
      <c r="T46" s="10"/>
      <c r="U46" s="17" t="s">
        <v>25</v>
      </c>
      <c r="V46" s="23"/>
      <c r="W46" s="34">
        <f>W45*0.95</f>
        <v>2900160</v>
      </c>
      <c r="X46" s="35"/>
      <c r="Y46" s="15">
        <f>W46*0.9</f>
        <v>2610144</v>
      </c>
    </row>
    <row r="47" spans="4:25" ht="15.75" x14ac:dyDescent="0.25">
      <c r="S47" s="10"/>
      <c r="T47" s="10"/>
      <c r="U47" s="17" t="s">
        <v>26</v>
      </c>
      <c r="V47" s="23"/>
      <c r="W47" s="34">
        <f>W45*0.8</f>
        <v>2442240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720000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6360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7" sqref="T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9:V32"/>
  <sheetViews>
    <sheetView topLeftCell="A9" workbookViewId="0">
      <selection activeCell="V34" sqref="V34"/>
    </sheetView>
  </sheetViews>
  <sheetFormatPr defaultRowHeight="15" x14ac:dyDescent="0.25"/>
  <cols>
    <col min="22" max="22" width="13" customWidth="1"/>
  </cols>
  <sheetData>
    <row r="19" spans="20:22" x14ac:dyDescent="0.25">
      <c r="T19">
        <v>28.064</v>
      </c>
    </row>
    <row r="20" spans="20:22" x14ac:dyDescent="0.25">
      <c r="T20">
        <v>10.163</v>
      </c>
    </row>
    <row r="21" spans="20:22" x14ac:dyDescent="0.25">
      <c r="T21">
        <f>SUM(T19:T20)</f>
        <v>38.227000000000004</v>
      </c>
      <c r="U21">
        <f>T21*10.764</f>
        <v>411.47542800000002</v>
      </c>
    </row>
    <row r="29" spans="20:22" x14ac:dyDescent="0.25">
      <c r="V29">
        <v>2500000</v>
      </c>
    </row>
    <row r="30" spans="20:22" x14ac:dyDescent="0.25">
      <c r="V30">
        <v>150000</v>
      </c>
    </row>
    <row r="31" spans="20:22" x14ac:dyDescent="0.25">
      <c r="V31">
        <v>25000</v>
      </c>
    </row>
    <row r="32" spans="20:22" x14ac:dyDescent="0.25">
      <c r="V32">
        <f>SUM(V29:V31)</f>
        <v>2675000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8"/>
  <sheetViews>
    <sheetView zoomScaleNormal="100" workbookViewId="0">
      <selection activeCell="W26" sqref="W26"/>
    </sheetView>
  </sheetViews>
  <sheetFormatPr defaultRowHeight="15" x14ac:dyDescent="0.25"/>
  <cols>
    <col min="22" max="22" width="16.140625" customWidth="1"/>
  </cols>
  <sheetData>
    <row r="2" spans="1:22" x14ac:dyDescent="0.25">
      <c r="A2" s="6"/>
    </row>
    <row r="15" spans="1:22" x14ac:dyDescent="0.25">
      <c r="V15">
        <v>2500000</v>
      </c>
    </row>
    <row r="16" spans="1:22" x14ac:dyDescent="0.25">
      <c r="S16">
        <v>28.497</v>
      </c>
      <c r="V16">
        <v>125000</v>
      </c>
    </row>
    <row r="17" spans="19:22" x14ac:dyDescent="0.25">
      <c r="S17">
        <v>7.2489999999999997</v>
      </c>
      <c r="V17">
        <v>25000</v>
      </c>
    </row>
    <row r="18" spans="19:22" x14ac:dyDescent="0.25">
      <c r="S18">
        <f>SUM(S16:S17)</f>
        <v>35.746000000000002</v>
      </c>
      <c r="T18">
        <f>S18*10.764</f>
        <v>384.76994400000001</v>
      </c>
      <c r="V18">
        <f>SUM(V15:V17)</f>
        <v>2650000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4:T19"/>
  <sheetViews>
    <sheetView topLeftCell="A4" zoomScaleNormal="100" workbookViewId="0">
      <selection activeCell="T27" sqref="T27"/>
    </sheetView>
  </sheetViews>
  <sheetFormatPr defaultRowHeight="15" x14ac:dyDescent="0.25"/>
  <sheetData>
    <row r="14" spans="19:20" x14ac:dyDescent="0.25">
      <c r="S14">
        <v>32.756999999999998</v>
      </c>
      <c r="T14">
        <f>S14*10.764</f>
        <v>352.59634799999998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5:T25"/>
  <sheetViews>
    <sheetView topLeftCell="A12" zoomScaleNormal="100" workbookViewId="0">
      <selection activeCell="R33" sqref="R33"/>
    </sheetView>
  </sheetViews>
  <sheetFormatPr defaultRowHeight="15" x14ac:dyDescent="0.25"/>
  <sheetData>
    <row r="25" spans="19:20" x14ac:dyDescent="0.25">
      <c r="S25">
        <v>27.34</v>
      </c>
      <c r="T25">
        <f>S25*10.764</f>
        <v>294.28775999999999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Z13"/>
  <sheetViews>
    <sheetView topLeftCell="F1" zoomScaleNormal="100" workbookViewId="0">
      <selection activeCell="Z20" sqref="Z20"/>
    </sheetView>
  </sheetViews>
  <sheetFormatPr defaultRowHeight="15" x14ac:dyDescent="0.25"/>
  <sheetData>
    <row r="11" spans="25:26" x14ac:dyDescent="0.25">
      <c r="Y11">
        <v>25.952999999999999</v>
      </c>
    </row>
    <row r="12" spans="25:26" x14ac:dyDescent="0.25">
      <c r="Y12">
        <v>3.573</v>
      </c>
    </row>
    <row r="13" spans="25:26" x14ac:dyDescent="0.25">
      <c r="Y13">
        <f>SUM(Y11:Y12)</f>
        <v>29.526</v>
      </c>
      <c r="Z13">
        <f>Y13*10.764</f>
        <v>317.81786399999999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2024-09-05T05:53:07Z</dcterms:modified>
</cp:coreProperties>
</file>