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AGAR KRISHNA MANGLE  - PNB\"/>
    </mc:Choice>
  </mc:AlternateContent>
  <xr:revisionPtr revIDLastSave="0" documentId="13_ncr:1_{A0E5D5DE-B236-47D1-8B4F-3E7CF1E7D71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20" i="17" l="1"/>
  <c r="U20" i="17"/>
  <c r="T15" i="16"/>
  <c r="S15" i="16"/>
  <c r="U15" i="15"/>
  <c r="T15" i="15"/>
  <c r="V17" i="14"/>
  <c r="U17" i="1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<sst xmlns="http://schemas.openxmlformats.org/spreadsheetml/2006/main" count="50" uniqueCount="43">
  <si>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</si>
  <si>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</si>
  <si>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</si>
  <si>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</si>
  <si>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</si>
  <si>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</si>
  <si>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</si>
  <si>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</si>
  <si>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</si>
  <si>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</si>
  <si>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</si>
  <si>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</si>
  <si>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</si>
  <si>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</si>
  <si>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</si>
  <si>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</si>
  <si>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</si>
  <si>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</si>
  <si>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</si>
  <si>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</si>
  <si>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</si>
  <si>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</si>
  <si>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</si>
  <si>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</si>
  <si>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</si>
  <si>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</si>
  <si>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</si>
  <si>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</si>
  <si>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</si>
  <si>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</si>
  <si>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</si>
  <si>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</si>
  <si>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</si>
  <si>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</si>
  <si>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</si>
  <si>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</si>
  <si>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</si>
  <si>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</si>
  <si>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</si>
  <si>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</si>
  <si>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Agree CA</t>
  </si>
  <si>
    <t>Encl. Bal</t>
  </si>
  <si>
    <t>Punjab National Bank ( Virar (west)  -  MR SAGAR KRISHNA MANGLE ANd MRS ROHINI SAGAR MANGLE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</si>
</sst>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8F2FD-8783-4E3A-922E-D82E0D48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735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2B40B-620E-4BAA-B5F6-D22AC265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3257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96F3F-C708-47D1-A08B-092D74549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344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013BB-A74D-4286-B60A-F2990789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40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C20ED-1B8B-411F-852D-87ED00CBE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6582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00E9F-D923-4D59-9C50-6F89A72E3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6382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36</xdr:row>
      <xdr:rowOff>48516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C0D16-3D44-4C16-BEB2-40A447E0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382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42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1D781-75DE-403C-B9A4-76B13392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716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C03518-3E26-43A2-BDA3-190A94C4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964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EC340-17B8-4EF2-9DF6-8F4C0BF3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401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4765D-CDA7-4EA1-84B8-26BFCD770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7373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233A01-548E-4680-806F-0905EB49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410</v>
      </c>
      <c r="C3" s="44">
        <f>B3*1.2</f>
        <v>492</v>
      </c>
      <c r="D3" s="44">
        <f t="shared" ref="D3:D14" si="2">C3*1.2</f>
        <v>590.4</v>
      </c>
      <c r="E3" s="45">
        <f t="shared" ref="E3:E14" si="3">R3</f>
        <v>3800000</v>
      </c>
      <c r="F3" s="44">
        <f t="shared" ref="F3:F14" si="4">ROUND((E3/B3),0)</f>
        <v>9268</v>
      </c>
      <c r="G3" s="44">
        <f t="shared" ref="G3:G14" si="5">ROUND((E3/C3),0)</f>
        <v>7724</v>
      </c>
      <c r="H3" s="44">
        <f t="shared" ref="H3:H14" si="6">ROUND((E3/D3),0)</f>
        <v>6436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410</v>
      </c>
      <c r="R3" s="47">
        <v>3800000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374</v>
      </c>
      <c r="C4" s="44">
        <f t="shared" ref="C4:C9" si="11">B4*1.2</f>
        <v>448.8</v>
      </c>
      <c r="D4" s="44">
        <f t="shared" ref="D4:D9" si="12">C4*1.2</f>
        <v>538.55999999999995</v>
      </c>
      <c r="E4" s="45">
        <f t="shared" ref="E4:E9" si="13">R4</f>
        <v>3700000</v>
      </c>
      <c r="F4" s="44">
        <f t="shared" ref="F4:F9" si="14">ROUND((E4/B4),0)</f>
        <v>9893</v>
      </c>
      <c r="G4" s="44">
        <f t="shared" ref="G4:G9" si="15">ROUND((E4/C4),0)</f>
        <v>8244</v>
      </c>
      <c r="H4" s="44">
        <f t="shared" ref="H4:H9" si="16">ROUND((E4/D4),0)</f>
        <v>6870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374</v>
      </c>
      <c r="R4" s="47">
        <v>3700000</v>
      </c>
    </row>
    <row r="5" spans="1:20" x14ac:dyDescent="0.25">
      <c r="A5" s="4">
        <f t="shared" si="9"/>
        <v>0</v>
      </c>
      <c r="B5" s="4">
        <f t="shared" si="10"/>
        <v>410</v>
      </c>
      <c r="C5" s="4">
        <f t="shared" si="11"/>
        <v>492</v>
      </c>
      <c r="D5" s="4">
        <f t="shared" si="12"/>
        <v>590.4</v>
      </c>
      <c r="E5" s="5">
        <f t="shared" si="13"/>
        <v>3800000</v>
      </c>
      <c r="F5" s="9">
        <f t="shared" si="14"/>
        <v>9268</v>
      </c>
      <c r="G5" s="9">
        <f t="shared" si="15"/>
        <v>7724</v>
      </c>
      <c r="H5" s="9">
        <f t="shared" si="16"/>
        <v>6436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410</v>
      </c>
      <c r="R5" s="2">
        <v>3800000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405</v>
      </c>
      <c r="C16" s="4">
        <f>B16*1.2</f>
        <v>486</v>
      </c>
      <c r="D16" s="4">
        <f t="shared" ref="D16:D28" si="34">C16*1.2</f>
        <v>583.19999999999993</v>
      </c>
      <c r="E16" s="5">
        <f t="shared" ref="E16:E28" si="35">R16</f>
        <v>4600000</v>
      </c>
      <c r="F16" s="9">
        <f t="shared" ref="F16:F28" si="36">ROUND((E16/B16),0)</f>
        <v>11358</v>
      </c>
      <c r="G16" s="9">
        <f t="shared" ref="G16:G28" si="37">ROUND((E16/C16),0)</f>
        <v>9465</v>
      </c>
      <c r="H16" s="9">
        <f t="shared" ref="H16:H28" si="38">ROUND((E16/D16),0)</f>
        <v>7888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405</v>
      </c>
      <c r="R16" s="2">
        <v>4600000</v>
      </c>
    </row>
    <row r="17" spans="1:24" x14ac:dyDescent="0.25">
      <c r="A17" s="4">
        <f t="shared" si="32"/>
        <v>0</v>
      </c>
      <c r="B17" s="4">
        <f t="shared" si="33"/>
        <v>442</v>
      </c>
      <c r="C17" s="4">
        <f t="shared" ref="C17:C28" si="41">B17*1.2</f>
        <v>530.4</v>
      </c>
      <c r="D17" s="4">
        <f t="shared" si="34"/>
        <v>636.4799999999999</v>
      </c>
      <c r="E17" s="5">
        <f t="shared" si="35"/>
        <v>4550000</v>
      </c>
      <c r="F17" s="9">
        <f t="shared" si="36"/>
        <v>10294</v>
      </c>
      <c r="G17" s="9">
        <f t="shared" si="37"/>
        <v>8578</v>
      </c>
      <c r="H17" s="9">
        <f t="shared" si="38"/>
        <v>7149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442</v>
      </c>
      <c r="R17" s="2">
        <v>4550000</v>
      </c>
    </row>
    <row r="18" spans="1:24" x14ac:dyDescent="0.25">
      <c r="A18" s="4">
        <f t="shared" si="32"/>
        <v>0</v>
      </c>
      <c r="B18" s="4">
        <f t="shared" si="33"/>
        <v>337.5</v>
      </c>
      <c r="C18" s="4">
        <f t="shared" si="41"/>
        <v>405</v>
      </c>
      <c r="D18" s="4">
        <f t="shared" si="34"/>
        <v>486</v>
      </c>
      <c r="E18" s="5">
        <f t="shared" si="35"/>
        <v>3850000</v>
      </c>
      <c r="F18" s="9">
        <f t="shared" si="36"/>
        <v>11407</v>
      </c>
      <c r="G18" s="9">
        <f t="shared" si="37"/>
        <v>9506</v>
      </c>
      <c r="H18" s="9">
        <f t="shared" si="38"/>
        <v>7922</v>
      </c>
      <c r="I18" s="4" t="e">
        <f>#REF!</f>
        <v>#REF!</v>
      </c>
      <c r="J18" s="4">
        <f t="shared" si="39"/>
        <v>0</v>
      </c>
      <c r="O18">
        <v>0</v>
      </c>
      <c r="P18">
        <v>405</v>
      </c>
      <c r="Q18">
        <f t="shared" si="40"/>
        <v>337.5</v>
      </c>
      <c r="R18" s="2">
        <v>3850000</v>
      </c>
    </row>
    <row r="19" spans="1:24" x14ac:dyDescent="0.25">
      <c r="A19" s="4">
        <f t="shared" si="32"/>
        <v>0</v>
      </c>
      <c r="B19" s="4">
        <f t="shared" si="33"/>
        <v>441</v>
      </c>
      <c r="C19" s="4">
        <f t="shared" si="41"/>
        <v>529.19999999999993</v>
      </c>
      <c r="D19" s="4">
        <f t="shared" si="34"/>
        <v>635.03999999999985</v>
      </c>
      <c r="E19" s="5">
        <f t="shared" si="35"/>
        <v>4550000</v>
      </c>
      <c r="F19" s="9">
        <f t="shared" si="36"/>
        <v>10317</v>
      </c>
      <c r="G19" s="9">
        <f t="shared" si="37"/>
        <v>8598</v>
      </c>
      <c r="H19" s="9">
        <f t="shared" si="38"/>
        <v>7165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441</v>
      </c>
      <c r="R19" s="2">
        <v>4550000</v>
      </c>
    </row>
    <row r="20" spans="1:24" x14ac:dyDescent="0.25">
      <c r="A20" s="4">
        <f t="shared" si="32"/>
        <v>0</v>
      </c>
      <c r="B20" s="4">
        <f t="shared" si="33"/>
        <v>498</v>
      </c>
      <c r="C20" s="4">
        <f t="shared" si="41"/>
        <v>597.6</v>
      </c>
      <c r="D20" s="4">
        <f t="shared" si="34"/>
        <v>717.12</v>
      </c>
      <c r="E20" s="5">
        <f t="shared" si="35"/>
        <v>4445000</v>
      </c>
      <c r="F20" s="9">
        <f t="shared" si="36"/>
        <v>8926</v>
      </c>
      <c r="G20" s="9">
        <f t="shared" si="37"/>
        <v>7438</v>
      </c>
      <c r="H20" s="9">
        <f t="shared" si="38"/>
        <v>6198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498</v>
      </c>
      <c r="R20" s="2">
        <v>4445000</v>
      </c>
    </row>
    <row r="21" spans="1:24" s="46" customFormat="1" x14ac:dyDescent="0.25">
      <c r="A21" s="44">
        <f t="shared" si="32"/>
        <v>0</v>
      </c>
      <c r="B21" s="44">
        <f t="shared" si="33"/>
        <v>373</v>
      </c>
      <c r="C21" s="44">
        <f t="shared" si="41"/>
        <v>447.59999999999997</v>
      </c>
      <c r="D21" s="44">
        <f t="shared" si="34"/>
        <v>537.11999999999989</v>
      </c>
      <c r="E21" s="45">
        <f t="shared" si="35"/>
        <v>4400000</v>
      </c>
      <c r="F21" s="44">
        <f t="shared" si="36"/>
        <v>11796</v>
      </c>
      <c r="G21" s="44">
        <f t="shared" si="37"/>
        <v>9830</v>
      </c>
      <c r="H21" s="44">
        <f t="shared" si="38"/>
        <v>8192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373</v>
      </c>
      <c r="R21" s="47">
        <v>4400000</v>
      </c>
    </row>
    <row r="22" spans="1:24" x14ac:dyDescent="0.25">
      <c r="A22" s="4">
        <f t="shared" ref="A22:A24" si="42">N22</f>
        <v>0</v>
      </c>
      <c r="B22" s="4">
        <f t="shared" ref="B22:B24" si="43">Q22</f>
        <v>405</v>
      </c>
      <c r="C22" s="4">
        <f t="shared" ref="C22:C24" si="44">B22*1.2</f>
        <v>486</v>
      </c>
      <c r="D22" s="4">
        <f t="shared" ref="D22:D24" si="45">C22*1.2</f>
        <v>583.19999999999993</v>
      </c>
      <c r="E22" s="5">
        <f t="shared" ref="E22:E24" si="46">R22</f>
        <v>4500000</v>
      </c>
      <c r="F22" s="9">
        <f t="shared" ref="F22:F24" si="47">ROUND((E22/B22),0)</f>
        <v>11111</v>
      </c>
      <c r="G22" s="9">
        <f t="shared" ref="G22:G24" si="48">ROUND((E22/C22),0)</f>
        <v>9259</v>
      </c>
      <c r="H22" s="9">
        <f t="shared" ref="H22:H24" si="49">ROUND((E22/D22),0)</f>
        <v>7716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405</v>
      </c>
      <c r="R22" s="2">
        <v>4500000</v>
      </c>
    </row>
    <row r="23" spans="1:24" x14ac:dyDescent="0.25">
      <c r="A23" s="4">
        <f t="shared" si="42"/>
        <v>0</v>
      </c>
      <c r="B23" s="4">
        <f t="shared" si="43"/>
        <v>373</v>
      </c>
      <c r="C23" s="4">
        <f t="shared" si="44"/>
        <v>447.59999999999997</v>
      </c>
      <c r="D23" s="4">
        <f t="shared" si="45"/>
        <v>537.11999999999989</v>
      </c>
      <c r="E23" s="5">
        <f t="shared" si="46"/>
        <v>4200000</v>
      </c>
      <c r="F23" s="9">
        <f t="shared" si="47"/>
        <v>11260</v>
      </c>
      <c r="G23" s="9">
        <f t="shared" si="48"/>
        <v>9383</v>
      </c>
      <c r="H23" s="9">
        <f t="shared" si="49"/>
        <v>7819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373</v>
      </c>
      <c r="R23" s="2">
        <v>4200000</v>
      </c>
    </row>
    <row r="24" spans="1:24" x14ac:dyDescent="0.25">
      <c r="A24" s="4">
        <f t="shared" si="42"/>
        <v>0</v>
      </c>
      <c r="B24" s="4">
        <f t="shared" si="43"/>
        <v>550</v>
      </c>
      <c r="C24" s="4">
        <f t="shared" si="44"/>
        <v>660</v>
      </c>
      <c r="D24" s="4">
        <f t="shared" si="45"/>
        <v>792</v>
      </c>
      <c r="E24" s="5">
        <f t="shared" si="46"/>
        <v>6000000</v>
      </c>
      <c r="F24" s="9">
        <f t="shared" si="47"/>
        <v>10909</v>
      </c>
      <c r="G24" s="9">
        <f t="shared" si="48"/>
        <v>9091</v>
      </c>
      <c r="H24" s="9">
        <f t="shared" si="49"/>
        <v>7576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550</v>
      </c>
      <c r="R24" s="2">
        <v>6000000</v>
      </c>
    </row>
    <row r="25" spans="1:24" x14ac:dyDescent="0.25">
      <c r="A25" s="4">
        <f t="shared" si="32"/>
        <v>0</v>
      </c>
      <c r="B25" s="4">
        <f t="shared" si="33"/>
        <v>499</v>
      </c>
      <c r="C25" s="4">
        <f t="shared" si="41"/>
        <v>598.79999999999995</v>
      </c>
      <c r="D25" s="4">
        <f t="shared" si="34"/>
        <v>718.56</v>
      </c>
      <c r="E25" s="5">
        <f t="shared" si="35"/>
        <v>5613000</v>
      </c>
      <c r="F25" s="9">
        <f t="shared" si="36"/>
        <v>11248</v>
      </c>
      <c r="G25" s="9">
        <f t="shared" si="37"/>
        <v>9374</v>
      </c>
      <c r="H25" s="9">
        <f t="shared" si="38"/>
        <v>7811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499</v>
      </c>
      <c r="R25" s="2">
        <v>5613000</v>
      </c>
    </row>
    <row r="26" spans="1:24" s="46" customFormat="1" x14ac:dyDescent="0.25">
      <c r="A26" s="44">
        <f t="shared" si="32"/>
        <v>0</v>
      </c>
      <c r="B26" s="44">
        <f t="shared" si="33"/>
        <v>347</v>
      </c>
      <c r="C26" s="44">
        <f t="shared" si="41"/>
        <v>416.4</v>
      </c>
      <c r="D26" s="44">
        <f t="shared" si="34"/>
        <v>499.67999999999995</v>
      </c>
      <c r="E26" s="45">
        <f t="shared" si="35"/>
        <v>4100000</v>
      </c>
      <c r="F26" s="44">
        <f t="shared" si="36"/>
        <v>11816</v>
      </c>
      <c r="G26" s="44">
        <f t="shared" si="37"/>
        <v>9846</v>
      </c>
      <c r="H26" s="44">
        <f t="shared" si="38"/>
        <v>8205</v>
      </c>
      <c r="I26" s="44" t="e">
        <f>#REF!</f>
        <v>#REF!</v>
      </c>
      <c r="J26" s="44">
        <f t="shared" si="39"/>
        <v>0</v>
      </c>
      <c r="O26" s="46">
        <v>0</v>
      </c>
      <c r="P26" s="46">
        <f t="shared" si="40"/>
        <v>0</v>
      </c>
      <c r="Q26" s="46">
        <v>347</v>
      </c>
      <c r="R26" s="47">
        <v>4100000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11100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46.68</v>
      </c>
      <c r="G31">
        <f>F31*10.764</f>
        <v>502.46351999999996</v>
      </c>
      <c r="S31" s="10"/>
      <c r="T31" s="10"/>
      <c r="U31" s="17" t="s">
        <v>15</v>
      </c>
      <c r="V31" s="18"/>
      <c r="W31" s="19">
        <f>W29-W30</f>
        <v>8600</v>
      </c>
      <c r="X31" s="22"/>
    </row>
    <row r="32" spans="1:24" ht="15.75" x14ac:dyDescent="0.25">
      <c r="E32" t="s">
        <v>41</v>
      </c>
      <c r="F32" s="7">
        <v>3.77</v>
      </c>
      <c r="G32">
        <f>F32*10.764</f>
        <v>40.580279999999995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7:25" ht="15.75" x14ac:dyDescent="0.25">
      <c r="G33">
        <f>SUM(G31:G32)</f>
        <v>543.04379999999992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39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2" t="s">
        <v>42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8600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11100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543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6027300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W45*0.98</f>
        <v>5906754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4821840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1357500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12556.875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5:V17"/>
  <sheetViews>
    <sheetView topLeftCell="A6" workbookViewId="0">
      <selection activeCell="V17" sqref="V17"/>
    </sheetView>
  </sheetViews>
  <sheetFormatPr defaultRowHeight="15" x14ac:dyDescent="0.25"/>
  <sheetData>
    <row r="15" spans="21:21" x14ac:dyDescent="0.25">
      <c r="U15">
        <v>34.61</v>
      </c>
    </row>
    <row r="16" spans="21:21" x14ac:dyDescent="0.25">
      <c r="U16">
        <v>3.44</v>
      </c>
    </row>
    <row r="17" spans="21:22" x14ac:dyDescent="0.25">
      <c r="U17">
        <f>SUM(U15:U16)</f>
        <v>38.049999999999997</v>
      </c>
      <c r="V17">
        <f>U17*10.764</f>
        <v>409.57019999999994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5"/>
  <sheetViews>
    <sheetView zoomScaleNormal="100" workbookViewId="0">
      <selection activeCell="T17" sqref="T17"/>
    </sheetView>
  </sheetViews>
  <sheetFormatPr defaultRowHeight="15" x14ac:dyDescent="0.25"/>
  <sheetData>
    <row r="2" spans="1:21" x14ac:dyDescent="0.25">
      <c r="A2" s="6"/>
    </row>
    <row r="13" spans="1:21" x14ac:dyDescent="0.25">
      <c r="T13">
        <v>32.229999999999997</v>
      </c>
    </row>
    <row r="14" spans="1:21" x14ac:dyDescent="0.25">
      <c r="T14">
        <v>2.4700000000000002</v>
      </c>
    </row>
    <row r="15" spans="1:21" x14ac:dyDescent="0.25">
      <c r="T15">
        <f>SUM(T13:T14)</f>
        <v>34.699999999999996</v>
      </c>
      <c r="U15">
        <f>T15*10.764</f>
        <v>373.5107999999999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zoomScaleNormal="100" workbookViewId="0">
      <selection activeCell="T15" sqref="T15"/>
    </sheetView>
  </sheetViews>
  <sheetFormatPr defaultRowHeight="15" x14ac:dyDescent="0.25"/>
  <sheetData>
    <row r="13" spans="19:20" x14ac:dyDescent="0.25">
      <c r="S13">
        <v>32.229999999999997</v>
      </c>
    </row>
    <row r="14" spans="19:20" x14ac:dyDescent="0.25">
      <c r="S14">
        <v>2.4700000000000002</v>
      </c>
    </row>
    <row r="15" spans="19:20" x14ac:dyDescent="0.25">
      <c r="S15">
        <f>SUM(S13:S14)</f>
        <v>34.699999999999996</v>
      </c>
      <c r="T15">
        <f>S15*10.764</f>
        <v>373.5107999999999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18:V20"/>
  <sheetViews>
    <sheetView topLeftCell="A7" zoomScaleNormal="100" workbookViewId="0">
      <selection activeCell="V20" sqref="V20"/>
    </sheetView>
  </sheetViews>
  <sheetFormatPr defaultRowHeight="15" x14ac:dyDescent="0.25"/>
  <sheetData>
    <row r="18" spans="21:22" x14ac:dyDescent="0.25">
      <c r="U18">
        <v>34.61</v>
      </c>
    </row>
    <row r="19" spans="21:22" x14ac:dyDescent="0.25">
      <c r="U19">
        <v>3.44</v>
      </c>
    </row>
    <row r="20" spans="21:22" x14ac:dyDescent="0.25">
      <c r="U20">
        <f>SUM(U18:U19)</f>
        <v>38.049999999999997</v>
      </c>
      <c r="V20">
        <f>U20*10.764</f>
        <v>409.57019999999994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5" sqref="S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2024-08-29T11:00:26Z</dcterms:modified>
</cp:coreProperties>
</file>