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SAM - Fort\Purnima Dsouza\"/>
    </mc:Choice>
  </mc:AlternateContent>
  <xr:revisionPtr revIDLastSave="0" documentId="13_ncr:1_{7A8F1CD2-C8B0-47F6-83BA-D22D2BD5B4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P16" i="4" l="1"/>
  <c r="S16" i="4"/>
  <c r="J28" i="4" l="1"/>
  <c r="I28" i="4"/>
  <c r="P14" i="4"/>
  <c r="Q14" i="4"/>
  <c r="Q15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J14" i="4"/>
  <c r="I14" i="4"/>
  <c r="E14" i="4"/>
  <c r="A14" i="4"/>
  <c r="H19" i="4" l="1"/>
  <c r="B14" i="4"/>
  <c r="C14" i="4" s="1"/>
  <c r="D14" i="4" s="1"/>
  <c r="H15" i="4"/>
  <c r="H16" i="4"/>
  <c r="H17" i="4"/>
  <c r="H14" i="4"/>
  <c r="H18" i="4"/>
  <c r="F15" i="4"/>
  <c r="U15" i="4" s="1"/>
  <c r="F17" i="4"/>
  <c r="F18" i="4"/>
  <c r="G15" i="4"/>
  <c r="G19" i="4"/>
  <c r="F14" i="4"/>
  <c r="U14" i="4" s="1"/>
  <c r="F16" i="4"/>
  <c r="F19" i="4"/>
  <c r="G16" i="4"/>
  <c r="G17" i="4"/>
  <c r="G18" i="4"/>
  <c r="G14" i="4" l="1"/>
  <c r="N25" i="4" l="1"/>
  <c r="O25" i="4" s="1"/>
  <c r="N24" i="4"/>
  <c r="P12" i="4" l="1"/>
  <c r="P11" i="4"/>
  <c r="P10" i="4"/>
  <c r="P9" i="4"/>
  <c r="P8" i="4"/>
  <c r="P7" i="4"/>
  <c r="Q6" i="4"/>
  <c r="P5" i="4"/>
  <c r="P4" i="4"/>
  <c r="Q4" i="4" s="1"/>
  <c r="P3" i="4"/>
  <c r="Q3" i="4" s="1"/>
  <c r="P2" i="4"/>
  <c r="Q2" i="4" s="1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1" i="4" l="1"/>
  <c r="Q21" i="4" s="1"/>
  <c r="J21" i="4"/>
  <c r="I21" i="4"/>
  <c r="E21" i="4"/>
  <c r="A21" i="4"/>
  <c r="P20" i="4"/>
  <c r="Q20" i="4" s="1"/>
  <c r="J20" i="4"/>
  <c r="I20" i="4"/>
  <c r="E20" i="4"/>
  <c r="A20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20" i="4"/>
  <c r="C20" i="4" s="1"/>
  <c r="B21" i="4"/>
  <c r="C21" i="4" s="1"/>
  <c r="B7" i="4"/>
  <c r="C7" i="4" s="1"/>
  <c r="F20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1" i="4"/>
  <c r="H21" i="4" s="1"/>
  <c r="G21" i="4"/>
  <c r="F21" i="4"/>
  <c r="D20" i="4"/>
  <c r="H20" i="4" s="1"/>
  <c r="G20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<sst xmlns="http://schemas.openxmlformats.org/spreadsheetml/2006/main" count="28" uniqueCount="25">
  <si>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</si>
  <si>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</si>
  <si>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</si>
  <si>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</si>
  <si>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</si>
  <si>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</si>
  <si>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</si>
  <si>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</si>
  <si>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</si>
  <si>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</si>
  <si>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</si>
  <si>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</si>
  <si>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</si>
  <si>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1303-1304, 13th Floor, Building No A3, Lok Nirman, Dr Ambedkar Road, Khar West,</t>
  </si>
  <si>
    <t>bua</t>
  </si>
  <si>
    <t>ca</t>
  </si>
  <si>
    <t>rate on ca</t>
  </si>
  <si>
    <t>fmv</t>
  </si>
  <si>
    <t>mca</t>
  </si>
  <si>
    <t>16.08.24</t>
  </si>
  <si>
    <t>25.07.24</t>
  </si>
  <si>
    <t>yoc - 2004 - site infor</t>
  </si>
  <si>
    <t>Last auction - RV - 4.32 Cr</t>
  </si>
  <si>
    <t>no oc</t>
  </si>
  <si>
    <t>20.06.22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</si>
</sst>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 val="singleAccounting"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2" borderId="1" xfId="0" applyFont="1" applyFill="1" applyBorder="1"/>
    <xf numFmtId="0" fontId="0" fillId="2" borderId="1" xfId="0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43" fontId="0" fillId="2" borderId="1" xfId="0" applyNumberFormat="1" applyFill="1" applyBorder="1"/>
    <xf numFmtId="43" fontId="2" fillId="2" borderId="1" xfId="0" applyNumberFormat="1" applyFont="1" applyFill="1" applyBorder="1"/>
    <xf numFmtId="43" fontId="6" fillId="2" borderId="0" xfId="0" applyNumberFormat="1" applyFont="1" applyFill="1" applyBorder="1" applyAlignment="1">
      <alignment horizontal="center" wrapText="1"/>
    </xf>
    <xf numFmtId="43" fontId="6" fillId="2" borderId="2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4D12CE-FA6A-462C-9FF8-6EED0F4E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85725</xdr:rowOff>
    </xdr:from>
    <xdr:to>
      <xdr:col>12</xdr:col>
      <xdr:colOff>286799</xdr:colOff>
      <xdr:row>19</xdr:row>
      <xdr:rowOff>48019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8E2F8-1BDA-4B53-9D09-DC634AD19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47725"/>
          <a:ext cx="7516274" cy="2819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12</xdr:col>
      <xdr:colOff>134390</xdr:colOff>
      <xdr:row>34</xdr:row>
      <xdr:rowOff>133740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0FC69D-B516-49B2-9256-A1455B90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9525"/>
          <a:ext cx="7449590" cy="27912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486949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DE933-E23D-4E71-8990-B0BAEB730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11749" cy="8459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C497A2-B0F0-47EC-9D8A-049997DF5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708C8A-7084-48AA-8F15-7C284890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153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E7EBE-01B2-4E54-9F21-6DB29943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133D1-B3F1-401E-A4CE-6237549D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DF99C-010C-4C63-8C79-B2AE8AE0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061FD1-6B38-44CE-8C06-01FE77E8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48C67-B275-4C73-941A-9B3F8C05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A3B35-E359-44B6-8893-7903F6BF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477508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92325C-017A-4504-8600-7CF257EA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11908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C3AE7-557A-424D-A397-CE1D72FC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592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7591E-0E55-4F47-899E-48D5635FF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486949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EA78A-DE3B-47F1-B95F-E8BBD756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11749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topLeftCell="E10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28515625" customWidth="1"/>
    <col min="20" max="20" width="14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21" si="0">N2</f>
        <v>0</v>
      </c>
      <c r="B2" s="4">
        <f t="shared" ref="B2:B21" si="1">Q2</f>
        <v>1202.7777777777781</v>
      </c>
      <c r="C2" s="4">
        <f>B2*1.2</f>
        <v>1443.3333333333337</v>
      </c>
      <c r="D2" s="4">
        <f t="shared" ref="D2:D19" si="2">C2*1.2</f>
        <v>1732.0000000000005</v>
      </c>
      <c r="E2" s="5">
        <f t="shared" ref="E2:E19" si="3">R2</f>
        <v>42500000</v>
      </c>
      <c r="F2" s="10">
        <f t="shared" ref="F2:F19" si="4">ROUND((E2/B2),0)</f>
        <v>35335</v>
      </c>
      <c r="G2" s="10">
        <f t="shared" ref="G2:G19" si="5">ROUND((E2/C2),0)</f>
        <v>29446</v>
      </c>
      <c r="H2" s="10">
        <f t="shared" ref="H2:H19" si="6">ROUND((E2/D2),0)</f>
        <v>24538</v>
      </c>
      <c r="I2" s="4" t="e">
        <f>#REF!</f>
        <v>#REF!</v>
      </c>
      <c r="J2" s="4">
        <f t="shared" ref="J2:J19" si="7">S2</f>
        <v>0</v>
      </c>
      <c r="O2">
        <v>1732</v>
      </c>
      <c r="P2">
        <f t="shared" ref="P2:P12" si="8">O2/1.2</f>
        <v>1443.3333333333335</v>
      </c>
      <c r="Q2">
        <f t="shared" ref="Q2:Q6" si="9">P2/1.2</f>
        <v>1202.7777777777781</v>
      </c>
      <c r="R2" s="2">
        <v>42500000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555.55555555555566</v>
      </c>
      <c r="C3" s="4">
        <f t="shared" ref="C3:C21" si="10">B3*1.2</f>
        <v>666.66666666666674</v>
      </c>
      <c r="D3" s="4">
        <f t="shared" si="2"/>
        <v>800.00000000000011</v>
      </c>
      <c r="E3" s="5">
        <f t="shared" si="3"/>
        <v>40000000</v>
      </c>
      <c r="F3" s="10">
        <f t="shared" si="4"/>
        <v>72000</v>
      </c>
      <c r="G3" s="10">
        <f t="shared" si="5"/>
        <v>60000</v>
      </c>
      <c r="H3" s="10">
        <f t="shared" si="6"/>
        <v>50000</v>
      </c>
      <c r="I3" s="4" t="e">
        <f>#REF!</f>
        <v>#REF!</v>
      </c>
      <c r="J3" s="4">
        <f t="shared" si="7"/>
        <v>0</v>
      </c>
      <c r="O3">
        <v>800</v>
      </c>
      <c r="P3">
        <f t="shared" si="8"/>
        <v>666.66666666666674</v>
      </c>
      <c r="Q3">
        <f t="shared" si="9"/>
        <v>555.55555555555566</v>
      </c>
      <c r="R3" s="2">
        <v>40000000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729.16666666666674</v>
      </c>
      <c r="C4" s="4">
        <f t="shared" si="10"/>
        <v>875.00000000000011</v>
      </c>
      <c r="D4" s="4">
        <f t="shared" si="2"/>
        <v>1050</v>
      </c>
      <c r="E4" s="5">
        <f t="shared" si="3"/>
        <v>45000000</v>
      </c>
      <c r="F4" s="10">
        <f t="shared" si="4"/>
        <v>61714</v>
      </c>
      <c r="G4" s="10">
        <f t="shared" si="5"/>
        <v>51429</v>
      </c>
      <c r="H4" s="10">
        <f t="shared" si="6"/>
        <v>42857</v>
      </c>
      <c r="I4" s="4" t="e">
        <f>#REF!</f>
        <v>#REF!</v>
      </c>
      <c r="J4" s="4">
        <f t="shared" si="7"/>
        <v>0</v>
      </c>
      <c r="O4">
        <v>1050</v>
      </c>
      <c r="P4">
        <f t="shared" si="8"/>
        <v>875</v>
      </c>
      <c r="Q4">
        <f t="shared" si="9"/>
        <v>729.16666666666674</v>
      </c>
      <c r="R4" s="2">
        <v>45000000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1000</v>
      </c>
      <c r="C5" s="4">
        <f t="shared" si="10"/>
        <v>1200</v>
      </c>
      <c r="D5" s="4">
        <f t="shared" si="2"/>
        <v>1440</v>
      </c>
      <c r="E5" s="5">
        <f t="shared" si="3"/>
        <v>42500000</v>
      </c>
      <c r="F5" s="10">
        <f t="shared" si="4"/>
        <v>42500</v>
      </c>
      <c r="G5" s="10">
        <f t="shared" si="5"/>
        <v>35417</v>
      </c>
      <c r="H5" s="10">
        <f t="shared" si="6"/>
        <v>29514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1000</v>
      </c>
      <c r="R5" s="2">
        <v>42500000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958.33333333333337</v>
      </c>
      <c r="C6" s="4">
        <f t="shared" si="10"/>
        <v>1150</v>
      </c>
      <c r="D6" s="4">
        <f t="shared" si="2"/>
        <v>1380</v>
      </c>
      <c r="E6" s="5">
        <f t="shared" si="3"/>
        <v>51800000</v>
      </c>
      <c r="F6" s="10">
        <f t="shared" si="4"/>
        <v>54052</v>
      </c>
      <c r="G6" s="10">
        <f t="shared" si="5"/>
        <v>45043</v>
      </c>
      <c r="H6" s="10">
        <f t="shared" si="6"/>
        <v>37536</v>
      </c>
      <c r="I6" s="4" t="e">
        <f>#REF!</f>
        <v>#REF!</v>
      </c>
      <c r="J6" s="4">
        <f t="shared" si="7"/>
        <v>0</v>
      </c>
      <c r="O6">
        <v>0</v>
      </c>
      <c r="P6">
        <v>1150</v>
      </c>
      <c r="Q6">
        <f t="shared" si="9"/>
        <v>958.33333333333337</v>
      </c>
      <c r="R6" s="2">
        <v>51800000</v>
      </c>
      <c r="S6" s="8"/>
      <c r="T6" s="8"/>
    </row>
    <row r="7" spans="1:21" x14ac:dyDescent="0.25">
      <c r="A7" s="4">
        <f t="shared" si="0"/>
        <v>0</v>
      </c>
      <c r="B7" s="4">
        <f t="shared" si="1"/>
        <v>650</v>
      </c>
      <c r="C7" s="4">
        <f t="shared" si="10"/>
        <v>780</v>
      </c>
      <c r="D7" s="4">
        <f t="shared" si="2"/>
        <v>936</v>
      </c>
      <c r="E7" s="5">
        <f t="shared" si="3"/>
        <v>37500000</v>
      </c>
      <c r="F7" s="10">
        <f t="shared" si="4"/>
        <v>57692</v>
      </c>
      <c r="G7" s="10">
        <f t="shared" si="5"/>
        <v>48077</v>
      </c>
      <c r="H7" s="10">
        <f t="shared" si="6"/>
        <v>40064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650</v>
      </c>
      <c r="R7" s="2">
        <v>37500000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750</v>
      </c>
      <c r="C8" s="4">
        <f t="shared" si="10"/>
        <v>900</v>
      </c>
      <c r="D8" s="4">
        <f t="shared" si="2"/>
        <v>1080</v>
      </c>
      <c r="E8" s="5">
        <f t="shared" si="3"/>
        <v>45000000</v>
      </c>
      <c r="F8" s="10">
        <f t="shared" si="4"/>
        <v>60000</v>
      </c>
      <c r="G8" s="10">
        <f t="shared" si="5"/>
        <v>50000</v>
      </c>
      <c r="H8" s="10">
        <f t="shared" si="6"/>
        <v>41667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750</v>
      </c>
      <c r="R8" s="2">
        <v>45000000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904</v>
      </c>
      <c r="C9" s="4">
        <f t="shared" si="10"/>
        <v>1084.8</v>
      </c>
      <c r="D9" s="4">
        <f t="shared" si="2"/>
        <v>1301.76</v>
      </c>
      <c r="E9" s="5">
        <f t="shared" si="3"/>
        <v>44000000</v>
      </c>
      <c r="F9" s="15">
        <f t="shared" si="4"/>
        <v>48673</v>
      </c>
      <c r="G9" s="10">
        <f t="shared" si="5"/>
        <v>40560</v>
      </c>
      <c r="H9" s="10">
        <f t="shared" si="6"/>
        <v>33800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904</v>
      </c>
      <c r="R9" s="2">
        <v>44000000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1000</v>
      </c>
      <c r="C10" s="4">
        <f t="shared" si="10"/>
        <v>1200</v>
      </c>
      <c r="D10" s="4">
        <f t="shared" si="2"/>
        <v>1440</v>
      </c>
      <c r="E10" s="5">
        <f t="shared" si="3"/>
        <v>60000000</v>
      </c>
      <c r="F10" s="10">
        <f t="shared" si="4"/>
        <v>60000</v>
      </c>
      <c r="G10" s="10">
        <f t="shared" si="5"/>
        <v>50000</v>
      </c>
      <c r="H10" s="10">
        <f t="shared" si="6"/>
        <v>41667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1000</v>
      </c>
      <c r="R10" s="2">
        <v>60000000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970</v>
      </c>
      <c r="C11" s="4">
        <f t="shared" si="10"/>
        <v>1164</v>
      </c>
      <c r="D11" s="4">
        <f t="shared" si="2"/>
        <v>1396.8</v>
      </c>
      <c r="E11" s="5">
        <f t="shared" si="3"/>
        <v>59000000</v>
      </c>
      <c r="F11" s="10">
        <f t="shared" si="4"/>
        <v>60825</v>
      </c>
      <c r="G11" s="10">
        <f t="shared" si="5"/>
        <v>50687</v>
      </c>
      <c r="H11" s="10">
        <f t="shared" si="6"/>
        <v>42239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970</v>
      </c>
      <c r="R11" s="2">
        <v>59000000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1300</v>
      </c>
      <c r="C12" s="4">
        <f t="shared" si="10"/>
        <v>1560</v>
      </c>
      <c r="D12" s="4">
        <f t="shared" si="2"/>
        <v>1872</v>
      </c>
      <c r="E12" s="5">
        <f t="shared" si="3"/>
        <v>62000000</v>
      </c>
      <c r="F12" s="15">
        <f t="shared" si="4"/>
        <v>47692</v>
      </c>
      <c r="G12" s="10">
        <f t="shared" si="5"/>
        <v>39744</v>
      </c>
      <c r="H12" s="10">
        <f t="shared" si="6"/>
        <v>33120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1300</v>
      </c>
      <c r="R12" s="2">
        <v>62000000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1666.6666666666667</v>
      </c>
      <c r="C13" s="4">
        <f t="shared" si="10"/>
        <v>2000</v>
      </c>
      <c r="D13" s="4">
        <f t="shared" si="2"/>
        <v>2400</v>
      </c>
      <c r="E13" s="5">
        <f t="shared" si="3"/>
        <v>90000000</v>
      </c>
      <c r="F13" s="10">
        <f t="shared" si="4"/>
        <v>54000</v>
      </c>
      <c r="G13" s="10">
        <f t="shared" si="5"/>
        <v>45000</v>
      </c>
      <c r="H13" s="10">
        <f t="shared" si="6"/>
        <v>37500</v>
      </c>
      <c r="I13" s="4" t="e">
        <f>#REF!</f>
        <v>#REF!</v>
      </c>
      <c r="J13" s="4">
        <f t="shared" si="7"/>
        <v>0</v>
      </c>
      <c r="O13">
        <v>0</v>
      </c>
      <c r="P13">
        <v>2000</v>
      </c>
      <c r="Q13">
        <f t="shared" ref="Q13:Q19" si="11">P13/1.2</f>
        <v>1666.6666666666667</v>
      </c>
      <c r="R13" s="2">
        <v>90000000</v>
      </c>
      <c r="S13" s="8"/>
      <c r="T13" s="8"/>
    </row>
    <row r="14" spans="1:21" x14ac:dyDescent="0.25">
      <c r="A14" s="4">
        <f t="shared" ref="A14:A19" si="12">N14</f>
        <v>0</v>
      </c>
      <c r="B14" s="4">
        <f t="shared" ref="B14:B19" si="13">Q14</f>
        <v>1370</v>
      </c>
      <c r="C14" s="4">
        <f t="shared" ref="C14:C19" si="14">B14*1.2</f>
        <v>1644</v>
      </c>
      <c r="D14" s="4">
        <f t="shared" si="2"/>
        <v>1972.8</v>
      </c>
      <c r="E14" s="5">
        <f t="shared" si="3"/>
        <v>64947590</v>
      </c>
      <c r="F14" s="15">
        <f t="shared" si="4"/>
        <v>47407</v>
      </c>
      <c r="G14" s="10">
        <f t="shared" si="5"/>
        <v>39506</v>
      </c>
      <c r="H14" s="4">
        <f t="shared" si="6"/>
        <v>32922</v>
      </c>
      <c r="I14" s="4" t="e">
        <f>#REF!</f>
        <v>#REF!</v>
      </c>
      <c r="J14" s="4" t="str">
        <f t="shared" si="7"/>
        <v>16.08.24</v>
      </c>
      <c r="O14">
        <v>0</v>
      </c>
      <c r="P14">
        <f t="shared" ref="P14:P19" si="15">O14/1.2</f>
        <v>0</v>
      </c>
      <c r="Q14">
        <f>1232+98+40</f>
        <v>1370</v>
      </c>
      <c r="R14" s="2">
        <v>64947590</v>
      </c>
      <c r="S14" s="8" t="s">
        <v>19</v>
      </c>
      <c r="T14" s="8"/>
      <c r="U14">
        <f>F14*1.2</f>
        <v>56888.4</v>
      </c>
    </row>
    <row r="15" spans="1:21" x14ac:dyDescent="0.25">
      <c r="A15" s="4">
        <f t="shared" si="12"/>
        <v>0</v>
      </c>
      <c r="B15" s="4">
        <f t="shared" si="13"/>
        <v>1268.8500000000001</v>
      </c>
      <c r="C15" s="4">
        <f t="shared" si="14"/>
        <v>1522.6200000000001</v>
      </c>
      <c r="D15" s="4">
        <f t="shared" si="2"/>
        <v>1827.144</v>
      </c>
      <c r="E15" s="5">
        <f t="shared" si="3"/>
        <v>60159483</v>
      </c>
      <c r="F15" s="15">
        <f t="shared" si="4"/>
        <v>47413</v>
      </c>
      <c r="G15" s="10">
        <f t="shared" si="5"/>
        <v>39511</v>
      </c>
      <c r="H15" s="4">
        <f t="shared" si="6"/>
        <v>32925</v>
      </c>
      <c r="I15" s="4" t="e">
        <f>#REF!</f>
        <v>#REF!</v>
      </c>
      <c r="J15" s="4" t="str">
        <f t="shared" si="7"/>
        <v>25.07.24</v>
      </c>
      <c r="O15">
        <v>0</v>
      </c>
      <c r="P15">
        <f t="shared" si="15"/>
        <v>0</v>
      </c>
      <c r="Q15">
        <f>1172.95+82.45+13.45</f>
        <v>1268.8500000000001</v>
      </c>
      <c r="R15" s="2">
        <v>60159483</v>
      </c>
      <c r="S15" s="8" t="s">
        <v>20</v>
      </c>
      <c r="T15" s="8"/>
      <c r="U15">
        <f>F15*1.2</f>
        <v>56895.6</v>
      </c>
    </row>
    <row r="16" spans="1:21" x14ac:dyDescent="0.25">
      <c r="A16" s="4">
        <f t="shared" si="12"/>
        <v>0</v>
      </c>
      <c r="B16" s="4">
        <f t="shared" si="13"/>
        <v>413.4273</v>
      </c>
      <c r="C16" s="4">
        <f t="shared" si="14"/>
        <v>496.11275999999998</v>
      </c>
      <c r="D16" s="4">
        <f t="shared" si="2"/>
        <v>595.33531199999993</v>
      </c>
      <c r="E16" s="5">
        <f t="shared" si="3"/>
        <v>20000000</v>
      </c>
      <c r="F16" s="10">
        <f t="shared" si="4"/>
        <v>48376</v>
      </c>
      <c r="G16" s="10">
        <f t="shared" si="5"/>
        <v>40313</v>
      </c>
      <c r="H16" s="4">
        <f t="shared" si="6"/>
        <v>33595</v>
      </c>
      <c r="I16" s="4" t="e">
        <f>#REF!</f>
        <v>#REF!</v>
      </c>
      <c r="J16" s="4">
        <f t="shared" si="7"/>
        <v>46.09</v>
      </c>
      <c r="O16">
        <v>0</v>
      </c>
      <c r="P16">
        <f>S16*10.764</f>
        <v>496.11275999999998</v>
      </c>
      <c r="Q16">
        <f t="shared" si="11"/>
        <v>413.4273</v>
      </c>
      <c r="R16" s="2">
        <v>20000000</v>
      </c>
      <c r="S16" s="8">
        <f>37.18+8.91</f>
        <v>46.09</v>
      </c>
      <c r="T16" s="8" t="s">
        <v>24</v>
      </c>
    </row>
    <row r="17" spans="1:24" x14ac:dyDescent="0.25">
      <c r="A17" s="4">
        <f t="shared" si="12"/>
        <v>0</v>
      </c>
      <c r="B17" s="4">
        <f t="shared" si="13"/>
        <v>760</v>
      </c>
      <c r="C17" s="4">
        <f t="shared" si="14"/>
        <v>912</v>
      </c>
      <c r="D17" s="4">
        <f t="shared" si="2"/>
        <v>1094.3999999999999</v>
      </c>
      <c r="E17" s="5">
        <f t="shared" si="3"/>
        <v>32000000</v>
      </c>
      <c r="F17" s="15">
        <f t="shared" si="4"/>
        <v>42105</v>
      </c>
      <c r="G17" s="4">
        <f t="shared" si="5"/>
        <v>35088</v>
      </c>
      <c r="H17" s="4">
        <f t="shared" si="6"/>
        <v>29240</v>
      </c>
      <c r="I17" s="4" t="e">
        <f>#REF!</f>
        <v>#REF!</v>
      </c>
      <c r="J17" s="4">
        <f t="shared" si="7"/>
        <v>0</v>
      </c>
      <c r="O17">
        <v>0</v>
      </c>
      <c r="P17">
        <f t="shared" si="15"/>
        <v>0</v>
      </c>
      <c r="Q17">
        <v>760</v>
      </c>
      <c r="R17" s="2">
        <v>32000000</v>
      </c>
      <c r="S17" s="8"/>
      <c r="T17" s="8"/>
    </row>
    <row r="18" spans="1:24" x14ac:dyDescent="0.25">
      <c r="A18" s="4">
        <f t="shared" si="12"/>
        <v>0</v>
      </c>
      <c r="B18" s="4">
        <f t="shared" si="13"/>
        <v>0</v>
      </c>
      <c r="C18" s="4">
        <f t="shared" si="14"/>
        <v>0</v>
      </c>
      <c r="D18" s="4">
        <f t="shared" si="2"/>
        <v>0</v>
      </c>
      <c r="E18" s="5">
        <f t="shared" si="3"/>
        <v>0</v>
      </c>
      <c r="F18" s="10" t="e">
        <f t="shared" si="4"/>
        <v>#DIV/0!</v>
      </c>
      <c r="G18" s="10" t="e">
        <f t="shared" si="5"/>
        <v>#DIV/0!</v>
      </c>
      <c r="H18" s="4" t="e">
        <f t="shared" si="6"/>
        <v>#DIV/0!</v>
      </c>
      <c r="I18" s="4" t="e">
        <f>#REF!</f>
        <v>#REF!</v>
      </c>
      <c r="J18" s="4">
        <f t="shared" si="7"/>
        <v>0</v>
      </c>
      <c r="O18">
        <v>0</v>
      </c>
      <c r="P18">
        <f t="shared" si="15"/>
        <v>0</v>
      </c>
      <c r="Q18">
        <f t="shared" si="11"/>
        <v>0</v>
      </c>
      <c r="R18" s="2">
        <v>0</v>
      </c>
      <c r="S18" s="8"/>
      <c r="T18" s="8"/>
    </row>
    <row r="19" spans="1:24" x14ac:dyDescent="0.25">
      <c r="A19" s="4">
        <f t="shared" si="12"/>
        <v>0</v>
      </c>
      <c r="B19" s="4">
        <f t="shared" si="13"/>
        <v>0</v>
      </c>
      <c r="C19" s="4">
        <f t="shared" si="14"/>
        <v>0</v>
      </c>
      <c r="D19" s="4">
        <f t="shared" si="2"/>
        <v>0</v>
      </c>
      <c r="E19" s="5">
        <f t="shared" si="3"/>
        <v>0</v>
      </c>
      <c r="F19" s="10" t="e">
        <f t="shared" si="4"/>
        <v>#DIV/0!</v>
      </c>
      <c r="G19" s="4" t="e">
        <f t="shared" si="5"/>
        <v>#DIV/0!</v>
      </c>
      <c r="H19" s="4" t="e">
        <f t="shared" si="6"/>
        <v>#DIV/0!</v>
      </c>
      <c r="I19" s="4" t="e">
        <f>#REF!</f>
        <v>#REF!</v>
      </c>
      <c r="J19" s="4">
        <f t="shared" si="7"/>
        <v>0</v>
      </c>
      <c r="O19">
        <v>0</v>
      </c>
      <c r="P19">
        <f t="shared" si="15"/>
        <v>0</v>
      </c>
      <c r="Q19">
        <f t="shared" si="11"/>
        <v>0</v>
      </c>
      <c r="R19" s="2">
        <v>0</v>
      </c>
      <c r="S19" s="8"/>
      <c r="T19" s="8"/>
    </row>
    <row r="20" spans="1:24" x14ac:dyDescent="0.25">
      <c r="A20" s="4">
        <f t="shared" si="0"/>
        <v>0</v>
      </c>
      <c r="B20" s="4">
        <f t="shared" si="1"/>
        <v>0</v>
      </c>
      <c r="C20" s="4">
        <f t="shared" si="10"/>
        <v>0</v>
      </c>
      <c r="D20" s="4">
        <f t="shared" ref="D20:D21" si="16">C20*1.2</f>
        <v>0</v>
      </c>
      <c r="E20" s="5">
        <f t="shared" ref="E20:E21" si="17">R20</f>
        <v>0</v>
      </c>
      <c r="F20" s="10" t="e">
        <f t="shared" ref="F20:F21" si="18">ROUND((E20/B20),0)</f>
        <v>#DIV/0!</v>
      </c>
      <c r="G20" s="10" t="e">
        <f t="shared" ref="G20:G21" si="19">ROUND((E20/C20),0)</f>
        <v>#DIV/0!</v>
      </c>
      <c r="H20" s="4" t="e">
        <f t="shared" ref="H20:H21" si="20">ROUND((E20/D20),0)</f>
        <v>#DIV/0!</v>
      </c>
      <c r="I20" s="4" t="e">
        <f>#REF!</f>
        <v>#REF!</v>
      </c>
      <c r="J20" s="4">
        <f t="shared" ref="J20:J21" si="21">S20</f>
        <v>0</v>
      </c>
      <c r="O20">
        <v>0</v>
      </c>
      <c r="P20">
        <f t="shared" ref="P20:P21" si="22">O20/1.2</f>
        <v>0</v>
      </c>
      <c r="Q20">
        <f t="shared" ref="Q20:Q21" si="23">P20/1.2</f>
        <v>0</v>
      </c>
      <c r="R20" s="2">
        <v>0</v>
      </c>
      <c r="S20" s="8"/>
      <c r="T20" s="8"/>
    </row>
    <row r="21" spans="1:24" x14ac:dyDescent="0.25">
      <c r="A21" s="4">
        <f t="shared" si="0"/>
        <v>0</v>
      </c>
      <c r="B21" s="4">
        <f t="shared" si="1"/>
        <v>0</v>
      </c>
      <c r="C21" s="4">
        <f t="shared" si="10"/>
        <v>0</v>
      </c>
      <c r="D21" s="4">
        <f t="shared" si="16"/>
        <v>0</v>
      </c>
      <c r="E21" s="5">
        <f t="shared" si="17"/>
        <v>0</v>
      </c>
      <c r="F21" s="10" t="e">
        <f t="shared" si="18"/>
        <v>#DIV/0!</v>
      </c>
      <c r="G21" s="4" t="e">
        <f t="shared" si="19"/>
        <v>#DIV/0!</v>
      </c>
      <c r="H21" s="4" t="e">
        <f t="shared" si="20"/>
        <v>#DIV/0!</v>
      </c>
      <c r="I21" s="4" t="e">
        <f>#REF!</f>
        <v>#REF!</v>
      </c>
      <c r="J21" s="4">
        <f t="shared" si="21"/>
        <v>0</v>
      </c>
      <c r="O21">
        <v>0</v>
      </c>
      <c r="P21">
        <f t="shared" si="22"/>
        <v>0</v>
      </c>
      <c r="Q21">
        <f t="shared" si="23"/>
        <v>0</v>
      </c>
      <c r="R21" s="2">
        <v>0</v>
      </c>
      <c r="S21" s="8"/>
      <c r="T21" s="8"/>
    </row>
    <row r="22" spans="1:24" x14ac:dyDescent="0.25">
      <c r="H22" t="s">
        <v>13</v>
      </c>
    </row>
    <row r="23" spans="1:24" x14ac:dyDescent="0.25">
      <c r="I23">
        <v>1303</v>
      </c>
      <c r="J23">
        <v>1304</v>
      </c>
    </row>
    <row r="24" spans="1:24" x14ac:dyDescent="0.25">
      <c r="H24" t="s">
        <v>15</v>
      </c>
      <c r="I24">
        <v>728</v>
      </c>
      <c r="J24">
        <v>440</v>
      </c>
      <c r="N24">
        <f>J24+I24</f>
        <v>1168</v>
      </c>
    </row>
    <row r="25" spans="1:24" x14ac:dyDescent="0.25">
      <c r="H25" t="s">
        <v>14</v>
      </c>
      <c r="I25">
        <v>1074</v>
      </c>
      <c r="J25">
        <v>666</v>
      </c>
      <c r="N25">
        <f>J25+I25</f>
        <v>1740</v>
      </c>
      <c r="O25">
        <f>N25/N24</f>
        <v>1.4897260273972603</v>
      </c>
      <c r="S25" s="16"/>
      <c r="T25" s="17"/>
    </row>
    <row r="26" spans="1:24" x14ac:dyDescent="0.25">
      <c r="S26" s="16"/>
      <c r="T26" s="17"/>
    </row>
    <row r="27" spans="1:24" x14ac:dyDescent="0.25">
      <c r="H27" t="s">
        <v>16</v>
      </c>
      <c r="I27">
        <v>48800</v>
      </c>
      <c r="J27">
        <v>50000</v>
      </c>
      <c r="S27" s="18"/>
      <c r="T27" s="17"/>
    </row>
    <row r="28" spans="1:24" x14ac:dyDescent="0.25">
      <c r="H28" t="s">
        <v>17</v>
      </c>
      <c r="I28">
        <f>I27*I24</f>
        <v>35526400</v>
      </c>
      <c r="J28">
        <f>J27*J25</f>
        <v>33300000</v>
      </c>
      <c r="S28" s="16"/>
      <c r="T28" s="21"/>
    </row>
    <row r="29" spans="1:24" ht="66" customHeight="1" x14ac:dyDescent="0.4">
      <c r="G29" s="6"/>
      <c r="H29" s="6"/>
      <c r="O29" t="s">
        <v>18</v>
      </c>
      <c r="P29">
        <v>1324</v>
      </c>
      <c r="R29" s="22"/>
      <c r="S29" s="23"/>
      <c r="T29" s="20"/>
    </row>
    <row r="30" spans="1:24" x14ac:dyDescent="0.25">
      <c r="S30" s="19"/>
      <c r="T30" s="20"/>
    </row>
    <row r="31" spans="1:24" x14ac:dyDescent="0.25">
      <c r="P31" s="11"/>
      <c r="Q31" s="11"/>
      <c r="R31" s="13"/>
      <c r="S31" s="18"/>
      <c r="T31" s="21"/>
      <c r="U31" s="11"/>
      <c r="V31" s="11"/>
      <c r="W31" s="11"/>
      <c r="X31" s="11"/>
    </row>
    <row r="32" spans="1:24" x14ac:dyDescent="0.25">
      <c r="N32" t="s">
        <v>21</v>
      </c>
      <c r="P32" s="11"/>
      <c r="S32" s="19"/>
      <c r="T32" s="21"/>
      <c r="U32" s="14"/>
      <c r="V32" s="11"/>
      <c r="W32" s="11"/>
      <c r="X32" s="11"/>
    </row>
    <row r="33" spans="14:24" x14ac:dyDescent="0.25">
      <c r="O33" s="14" t="s">
        <v>22</v>
      </c>
      <c r="P33" s="11"/>
      <c r="Q33" s="14"/>
      <c r="R33" s="11"/>
      <c r="S33" s="18"/>
      <c r="T33" s="21"/>
      <c r="U33" s="11"/>
      <c r="V33" s="11"/>
      <c r="W33" s="11"/>
      <c r="X33" s="11"/>
    </row>
    <row r="34" spans="14:24" x14ac:dyDescent="0.25">
      <c r="N34" t="s">
        <v>23</v>
      </c>
      <c r="P34" s="11"/>
      <c r="Q34" s="11"/>
      <c r="R34" s="11"/>
      <c r="S34" s="18"/>
      <c r="T34" s="17"/>
      <c r="U34" s="11"/>
      <c r="V34" s="11"/>
      <c r="W34" s="11"/>
      <c r="X34" s="11"/>
    </row>
    <row r="35" spans="14:24" x14ac:dyDescent="0.25">
      <c r="P35" s="11"/>
      <c r="Q35" s="11"/>
      <c r="R35" s="12"/>
      <c r="T35" s="12"/>
      <c r="U35" s="12"/>
      <c r="V35" s="11"/>
      <c r="W35" s="11"/>
      <c r="X35" s="11"/>
    </row>
    <row r="36" spans="14:24" x14ac:dyDescent="0.25">
      <c r="P36" s="11"/>
      <c r="Q36" s="11"/>
      <c r="R36" s="11"/>
      <c r="T36" s="11"/>
      <c r="U36" s="11"/>
      <c r="V36" s="11"/>
      <c r="W36" s="11"/>
      <c r="X36" s="11"/>
    </row>
    <row r="37" spans="14:24" x14ac:dyDescent="0.25">
      <c r="P37" s="11"/>
      <c r="Q37" s="11"/>
      <c r="R37" s="11"/>
      <c r="T37" s="11"/>
      <c r="U37" s="11"/>
      <c r="V37" s="11"/>
      <c r="W37" s="11"/>
      <c r="X37" s="11"/>
    </row>
    <row r="38" spans="14:24" x14ac:dyDescent="0.25">
      <c r="P38" s="11"/>
      <c r="Q38" s="11"/>
      <c r="R38" s="11"/>
      <c r="T38" s="11"/>
      <c r="U38" s="11"/>
      <c r="V38" s="11"/>
      <c r="W38" s="11"/>
      <c r="X38" s="11"/>
    </row>
    <row r="39" spans="14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14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14:24" x14ac:dyDescent="0.25">
      <c r="Q41" s="11"/>
      <c r="R41" s="11"/>
    </row>
    <row r="42" spans="14:24" x14ac:dyDescent="0.25">
      <c r="Q42" s="11"/>
      <c r="R42" s="11"/>
      <c r="T42" s="6"/>
    </row>
    <row r="43" spans="14:24" x14ac:dyDescent="0.25">
      <c r="P43" s="11"/>
      <c r="Q43" s="11"/>
      <c r="R43" s="11"/>
      <c r="S43" s="6"/>
    </row>
  </sheetData>
  <mergeCells count="1">
    <mergeCell ref="R29:S2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19" sqref="B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17B18-CD07-41D1-922D-08AD27AFBE9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96EF3-1684-4327-AE51-11437FFCB50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A0BBF-11F1-47F2-BA75-AA36808EC25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2024-09-11T11:07:58Z</dcterms:modified>
</cp:coreProperties>
</file>