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Sagar Krishna Mangle - Flat No. 305 - PNB\"/>
    </mc:Choice>
  </mc:AlternateContent>
  <xr:revisionPtr revIDLastSave="0" documentId="13_ncr:1_{ADEED650-6FD7-4E46-989E-D81FE662BB4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6" sheetId="18" r:id="rId6"/>
    <sheet name="Sheet5" sheetId="17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26" i="14" l="1"/>
  <c r="W24" i="13"/>
  <c r="V20" i="17" l="1"/>
  <c r="V10" i="16"/>
  <c r="S14" i="15"/>
  <c r="W21" i="14"/>
  <c r="T15" i="13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<sst xmlns="http://schemas.openxmlformats.org/spreadsheetml/2006/main" count="49" uniqueCount="42">
  <si>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</si>
  <si>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</si>
  <si>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</si>
  <si>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</si>
  <si>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</si>
  <si>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</si>
  <si>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</si>
  <si>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</si>
  <si>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</si>
  <si>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</si>
  <si>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</si>
  <si>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</si>
  <si>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</si>
  <si>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</si>
  <si>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</si>
  <si>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</si>
  <si>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</si>
  <si>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</si>
  <si>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</si>
  <si>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</si>
  <si>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</si>
  <si>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</si>
  <si>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</si>
  <si>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</si>
  <si>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</si>
  <si>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</si>
  <si>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</si>
  <si>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</si>
  <si>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</si>
  <si>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</si>
  <si>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</si>
  <si>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</si>
  <si>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</si>
  <si>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</si>
  <si>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</si>
  <si>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</si>
  <si>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</si>
  <si>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</si>
  <si>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</si>
  <si>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Punjab National Bank ( Virar (west) -  Mr. Sagar Krishna Mangle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</si>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</sst>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34</xdr:row>
      <xdr:rowOff>162788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144F58-2BE2-4D60-BC61-947848F70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1825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</xdr:row>
      <xdr:rowOff>171450</xdr:rowOff>
    </xdr:from>
    <xdr:to>
      <xdr:col>15</xdr:col>
      <xdr:colOff>248864</xdr:colOff>
      <xdr:row>47</xdr:row>
      <xdr:rowOff>39304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D17033-C3F7-4C69-8B29-560E0F842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325" y="361950"/>
          <a:ext cx="8697539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296507</xdr:colOff>
      <xdr:row>38</xdr:row>
      <xdr:rowOff>58009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2E6BE2-AE22-4AF4-BAE4-D13F68C3B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30907" cy="61540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32</xdr:row>
      <xdr:rowOff>105614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E824CD-2BEB-4F93-90FD-BF897FD12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60111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43</xdr:row>
      <xdr:rowOff>10597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95AB85-8122-469B-AA8D-B86B3D50A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76782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258402</xdr:colOff>
      <xdr:row>43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A84C5A-9D35-4D1B-A256-063263FEA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92802" cy="8306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182191</xdr:colOff>
      <xdr:row>41</xdr:row>
      <xdr:rowOff>143799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8A628B-9E67-42BE-ABD0-ABFD55757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16591" cy="66207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40</xdr:row>
      <xdr:rowOff>58195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70FCCE-25A9-4B06-9F2C-7BB89491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74876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39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6B1888-C438-40D0-9FEF-AF1C3B5E4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72971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40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B0AA36-7E5F-4C75-9286-5AD3FD230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7449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W20" sqref="W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301.66666666666669</v>
      </c>
      <c r="C3" s="44">
        <f>B3*1.2</f>
        <v>362</v>
      </c>
      <c r="D3" s="44">
        <f t="shared" ref="D3:D14" si="2">C3*1.2</f>
        <v>434.4</v>
      </c>
      <c r="E3" s="45">
        <f t="shared" ref="E3:E14" si="3">R3</f>
        <v>2700000</v>
      </c>
      <c r="F3" s="44">
        <f t="shared" ref="F3:F14" si="4">ROUND((E3/B3),0)</f>
        <v>8950</v>
      </c>
      <c r="G3" s="44">
        <f t="shared" ref="G3:G14" si="5">ROUND((E3/C3),0)</f>
        <v>7459</v>
      </c>
      <c r="H3" s="44">
        <f t="shared" ref="H3:H14" si="6">ROUND((E3/D3),0)</f>
        <v>6215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v>362</v>
      </c>
      <c r="Q3" s="46">
        <f t="shared" ref="P3:Q14" si="8">P3/1.2</f>
        <v>301.66666666666669</v>
      </c>
      <c r="R3" s="47">
        <v>2700000</v>
      </c>
    </row>
    <row r="4" spans="1:20" s="49" customFormat="1" x14ac:dyDescent="0.25">
      <c r="A4" s="9">
        <f t="shared" ref="A4:A9" si="9">N4</f>
        <v>0</v>
      </c>
      <c r="B4" s="9">
        <f t="shared" ref="B4:B9" si="10">Q4</f>
        <v>322.5</v>
      </c>
      <c r="C4" s="9">
        <f t="shared" ref="C4:C9" si="11">B4*1.2</f>
        <v>387</v>
      </c>
      <c r="D4" s="9">
        <f t="shared" ref="D4:D9" si="12">C4*1.2</f>
        <v>464.4</v>
      </c>
      <c r="E4" s="48">
        <f t="shared" ref="E4:E9" si="13">R4</f>
        <v>2900000</v>
      </c>
      <c r="F4" s="9">
        <f t="shared" ref="F4:F9" si="14">ROUND((E4/B4),0)</f>
        <v>8992</v>
      </c>
      <c r="G4" s="9">
        <f t="shared" ref="G4:G9" si="15">ROUND((E4/C4),0)</f>
        <v>7494</v>
      </c>
      <c r="H4" s="9">
        <f t="shared" ref="H4:H9" si="16">ROUND((E4/D4),0)</f>
        <v>6245</v>
      </c>
      <c r="I4" s="9" t="e">
        <f>#REF!</f>
        <v>#REF!</v>
      </c>
      <c r="J4" s="9">
        <f t="shared" ref="J4:J9" si="17">S4</f>
        <v>0</v>
      </c>
      <c r="O4" s="49">
        <v>0</v>
      </c>
      <c r="P4" s="49">
        <v>387</v>
      </c>
      <c r="Q4" s="49">
        <f t="shared" ref="Q4:Q9" si="18">P4/1.2</f>
        <v>322.5</v>
      </c>
      <c r="R4" s="50">
        <v>2900000</v>
      </c>
    </row>
    <row r="5" spans="1:20" x14ac:dyDescent="0.25">
      <c r="A5" s="4">
        <f t="shared" si="9"/>
        <v>0</v>
      </c>
      <c r="B5" s="4">
        <f t="shared" si="10"/>
        <v>547</v>
      </c>
      <c r="C5" s="4">
        <f t="shared" si="11"/>
        <v>656.4</v>
      </c>
      <c r="D5" s="4">
        <f t="shared" si="12"/>
        <v>787.68</v>
      </c>
      <c r="E5" s="5">
        <f t="shared" si="13"/>
        <v>3650000</v>
      </c>
      <c r="F5" s="9">
        <f t="shared" si="14"/>
        <v>6673</v>
      </c>
      <c r="G5" s="9">
        <f t="shared" si="15"/>
        <v>5561</v>
      </c>
      <c r="H5" s="9">
        <f t="shared" si="16"/>
        <v>4634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v>547</v>
      </c>
      <c r="R5" s="2">
        <v>3650000</v>
      </c>
    </row>
    <row r="6" spans="1:20" x14ac:dyDescent="0.25">
      <c r="A6" s="4">
        <f t="shared" si="9"/>
        <v>0</v>
      </c>
      <c r="B6" s="4">
        <f t="shared" si="10"/>
        <v>517</v>
      </c>
      <c r="C6" s="4">
        <f t="shared" si="11"/>
        <v>620.4</v>
      </c>
      <c r="D6" s="4">
        <f t="shared" si="12"/>
        <v>744.4799999999999</v>
      </c>
      <c r="E6" s="5">
        <f t="shared" si="13"/>
        <v>3875000</v>
      </c>
      <c r="F6" s="9">
        <f t="shared" si="14"/>
        <v>7495</v>
      </c>
      <c r="G6" s="9">
        <f t="shared" si="15"/>
        <v>6246</v>
      </c>
      <c r="H6" s="9">
        <f t="shared" si="16"/>
        <v>5205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v>517</v>
      </c>
      <c r="R6" s="2">
        <v>3875000</v>
      </c>
    </row>
    <row r="7" spans="1:20" s="46" customFormat="1" x14ac:dyDescent="0.25">
      <c r="A7" s="44">
        <f t="shared" si="9"/>
        <v>0</v>
      </c>
      <c r="B7" s="44">
        <f t="shared" si="10"/>
        <v>387</v>
      </c>
      <c r="C7" s="44">
        <f t="shared" si="11"/>
        <v>464.4</v>
      </c>
      <c r="D7" s="44">
        <f t="shared" si="12"/>
        <v>557.28</v>
      </c>
      <c r="E7" s="45">
        <f t="shared" si="13"/>
        <v>3016000</v>
      </c>
      <c r="F7" s="44">
        <f t="shared" si="14"/>
        <v>7793</v>
      </c>
      <c r="G7" s="44">
        <f t="shared" si="15"/>
        <v>6494</v>
      </c>
      <c r="H7" s="44">
        <f t="shared" si="16"/>
        <v>5412</v>
      </c>
      <c r="I7" s="44" t="e">
        <f>#REF!</f>
        <v>#REF!</v>
      </c>
      <c r="J7" s="44">
        <f t="shared" si="17"/>
        <v>0</v>
      </c>
      <c r="O7" s="46">
        <v>0</v>
      </c>
      <c r="P7" s="46">
        <f t="shared" si="19"/>
        <v>0</v>
      </c>
      <c r="Q7" s="46">
        <v>387</v>
      </c>
      <c r="R7" s="47">
        <v>3016000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390</v>
      </c>
      <c r="C16" s="4">
        <f>B16*1.2</f>
        <v>468</v>
      </c>
      <c r="D16" s="4">
        <f t="shared" ref="D16:D28" si="34">C16*1.2</f>
        <v>561.6</v>
      </c>
      <c r="E16" s="5">
        <f t="shared" ref="E16:E28" si="35">R16</f>
        <v>3000000</v>
      </c>
      <c r="F16" s="9">
        <f t="shared" ref="F16:F28" si="36">ROUND((E16/B16),0)</f>
        <v>7692</v>
      </c>
      <c r="G16" s="9">
        <f t="shared" ref="G16:G28" si="37">ROUND((E16/C16),0)</f>
        <v>6410</v>
      </c>
      <c r="H16" s="9">
        <f t="shared" ref="H16:H28" si="38">ROUND((E16/D16),0)</f>
        <v>5342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390</v>
      </c>
      <c r="R16" s="2">
        <v>3000000</v>
      </c>
    </row>
    <row r="17" spans="1:24" x14ac:dyDescent="0.25">
      <c r="A17" s="4">
        <f t="shared" si="32"/>
        <v>0</v>
      </c>
      <c r="B17" s="4">
        <f t="shared" si="33"/>
        <v>395</v>
      </c>
      <c r="C17" s="4">
        <f t="shared" ref="C17:C28" si="41">B17*1.2</f>
        <v>474</v>
      </c>
      <c r="D17" s="4">
        <f t="shared" si="34"/>
        <v>568.79999999999995</v>
      </c>
      <c r="E17" s="5">
        <f t="shared" si="35"/>
        <v>2800000</v>
      </c>
      <c r="F17" s="9">
        <f t="shared" si="36"/>
        <v>7089</v>
      </c>
      <c r="G17" s="9">
        <f t="shared" si="37"/>
        <v>5907</v>
      </c>
      <c r="H17" s="9">
        <f t="shared" si="38"/>
        <v>4923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395</v>
      </c>
      <c r="R17" s="2">
        <v>2800000</v>
      </c>
    </row>
    <row r="18" spans="1:24" x14ac:dyDescent="0.25">
      <c r="A18" s="4">
        <f t="shared" si="32"/>
        <v>0</v>
      </c>
      <c r="B18" s="4">
        <f t="shared" si="33"/>
        <v>398</v>
      </c>
      <c r="C18" s="4">
        <f t="shared" si="41"/>
        <v>477.59999999999997</v>
      </c>
      <c r="D18" s="4">
        <f t="shared" si="34"/>
        <v>573.11999999999989</v>
      </c>
      <c r="E18" s="5">
        <f t="shared" si="35"/>
        <v>3500000</v>
      </c>
      <c r="F18" s="9">
        <f t="shared" si="36"/>
        <v>8794</v>
      </c>
      <c r="G18" s="9">
        <f t="shared" si="37"/>
        <v>7328</v>
      </c>
      <c r="H18" s="9">
        <f t="shared" si="38"/>
        <v>6107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398</v>
      </c>
      <c r="R18" s="2">
        <v>3500000</v>
      </c>
    </row>
    <row r="19" spans="1:24" x14ac:dyDescent="0.25">
      <c r="A19" s="4">
        <f t="shared" si="32"/>
        <v>0</v>
      </c>
      <c r="B19" s="4">
        <f t="shared" si="33"/>
        <v>640</v>
      </c>
      <c r="C19" s="4">
        <f t="shared" si="41"/>
        <v>768</v>
      </c>
      <c r="D19" s="4">
        <f t="shared" si="34"/>
        <v>921.59999999999991</v>
      </c>
      <c r="E19" s="5">
        <f t="shared" si="35"/>
        <v>5035000</v>
      </c>
      <c r="F19" s="9">
        <f t="shared" si="36"/>
        <v>7867</v>
      </c>
      <c r="G19" s="9">
        <f t="shared" si="37"/>
        <v>6556</v>
      </c>
      <c r="H19" s="9">
        <f t="shared" si="38"/>
        <v>5463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640</v>
      </c>
      <c r="R19" s="2">
        <v>5035000</v>
      </c>
    </row>
    <row r="20" spans="1:24" s="46" customFormat="1" x14ac:dyDescent="0.25">
      <c r="A20" s="44">
        <f t="shared" si="32"/>
        <v>0</v>
      </c>
      <c r="B20" s="44">
        <f t="shared" si="33"/>
        <v>565</v>
      </c>
      <c r="C20" s="44">
        <f t="shared" si="41"/>
        <v>678</v>
      </c>
      <c r="D20" s="44">
        <f t="shared" si="34"/>
        <v>813.6</v>
      </c>
      <c r="E20" s="45">
        <f t="shared" si="35"/>
        <v>6000000</v>
      </c>
      <c r="F20" s="44">
        <f t="shared" si="36"/>
        <v>10619</v>
      </c>
      <c r="G20" s="44">
        <f t="shared" si="37"/>
        <v>8850</v>
      </c>
      <c r="H20" s="44">
        <f t="shared" si="38"/>
        <v>7375</v>
      </c>
      <c r="I20" s="44" t="e">
        <f>#REF!</f>
        <v>#REF!</v>
      </c>
      <c r="J20" s="44">
        <f t="shared" si="39"/>
        <v>0</v>
      </c>
      <c r="O20" s="46">
        <v>0</v>
      </c>
      <c r="P20" s="46">
        <f t="shared" si="40"/>
        <v>0</v>
      </c>
      <c r="Q20" s="46">
        <v>565</v>
      </c>
      <c r="R20" s="47">
        <v>6000000</v>
      </c>
    </row>
    <row r="21" spans="1:24" s="46" customFormat="1" x14ac:dyDescent="0.25">
      <c r="A21" s="44">
        <f t="shared" si="32"/>
        <v>0</v>
      </c>
      <c r="B21" s="44">
        <f t="shared" si="33"/>
        <v>500</v>
      </c>
      <c r="C21" s="44">
        <f t="shared" si="41"/>
        <v>600</v>
      </c>
      <c r="D21" s="44">
        <f t="shared" si="34"/>
        <v>720</v>
      </c>
      <c r="E21" s="45">
        <f t="shared" si="35"/>
        <v>5000000</v>
      </c>
      <c r="F21" s="44">
        <f t="shared" si="36"/>
        <v>10000</v>
      </c>
      <c r="G21" s="44">
        <f t="shared" si="37"/>
        <v>8333</v>
      </c>
      <c r="H21" s="44">
        <f t="shared" si="38"/>
        <v>6944</v>
      </c>
      <c r="I21" s="44" t="e">
        <f>#REF!</f>
        <v>#REF!</v>
      </c>
      <c r="J21" s="44">
        <f t="shared" si="39"/>
        <v>0</v>
      </c>
      <c r="O21" s="46">
        <v>0</v>
      </c>
      <c r="P21" s="46">
        <v>600</v>
      </c>
      <c r="Q21" s="46">
        <f t="shared" si="40"/>
        <v>500</v>
      </c>
      <c r="R21" s="47">
        <v>5000000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9100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6600</v>
      </c>
      <c r="X31" s="22"/>
    </row>
    <row r="32" spans="1:24" ht="15.75" x14ac:dyDescent="0.25">
      <c r="E32" t="s">
        <v>40</v>
      </c>
      <c r="F32" s="7">
        <v>50.8</v>
      </c>
      <c r="G32" s="6">
        <f>F32*10.764</f>
        <v>546.81119999999999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7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53</v>
      </c>
      <c r="X34" s="31">
        <v>2017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10.5</v>
      </c>
      <c r="X36" s="24"/>
    </row>
    <row r="37" spans="15:25" ht="15.75" x14ac:dyDescent="0.25">
      <c r="U37" s="17"/>
      <c r="V37" s="26"/>
      <c r="W37" s="27">
        <f>W36%</f>
        <v>0.105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262.5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2237.5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6600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29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8837.5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547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4834112.5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</f>
        <v>4350701.25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3867290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1367500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10071.067708333334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16" sqref="R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Q22" sqref="Q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5:W44"/>
  <sheetViews>
    <sheetView zoomScaleNormal="100" workbookViewId="0">
      <selection activeCell="V29" sqref="V29"/>
    </sheetView>
  </sheetViews>
  <sheetFormatPr defaultRowHeight="15" x14ac:dyDescent="0.25"/>
  <cols>
    <col min="23" max="23" width="16.28515625" customWidth="1"/>
  </cols>
  <sheetData>
    <row r="15" spans="19:20" x14ac:dyDescent="0.25">
      <c r="S15">
        <v>33.590000000000003</v>
      </c>
      <c r="T15">
        <f>S15*10.764</f>
        <v>361.56276000000003</v>
      </c>
    </row>
    <row r="21" spans="23:23" x14ac:dyDescent="0.25">
      <c r="W21">
        <v>2500000</v>
      </c>
    </row>
    <row r="22" spans="23:23" x14ac:dyDescent="0.25">
      <c r="W22">
        <v>175000</v>
      </c>
    </row>
    <row r="23" spans="23:23" x14ac:dyDescent="0.25">
      <c r="W23">
        <v>25000</v>
      </c>
    </row>
    <row r="24" spans="23:23" x14ac:dyDescent="0.25">
      <c r="W24">
        <f>SUM(W21:W23)</f>
        <v>2700000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T21:W26"/>
  <sheetViews>
    <sheetView topLeftCell="A6" workbookViewId="0">
      <selection activeCell="T26" sqref="T26"/>
    </sheetView>
  </sheetViews>
  <sheetFormatPr defaultRowHeight="15" x14ac:dyDescent="0.25"/>
  <cols>
    <col min="20" max="20" width="19.28515625" customWidth="1"/>
  </cols>
  <sheetData>
    <row r="21" spans="20:23" x14ac:dyDescent="0.25">
      <c r="V21">
        <v>35.92</v>
      </c>
      <c r="W21">
        <f>V21*10.764</f>
        <v>386.64287999999999</v>
      </c>
    </row>
    <row r="23" spans="20:23" x14ac:dyDescent="0.25">
      <c r="T23">
        <v>2900000</v>
      </c>
    </row>
    <row r="24" spans="20:23" x14ac:dyDescent="0.25">
      <c r="T24">
        <v>87000</v>
      </c>
    </row>
    <row r="25" spans="20:23" x14ac:dyDescent="0.25">
      <c r="T25">
        <v>29000</v>
      </c>
    </row>
    <row r="26" spans="20:23" x14ac:dyDescent="0.25">
      <c r="T26">
        <f>SUM(T23:T25)</f>
        <v>3016000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4"/>
  <sheetViews>
    <sheetView zoomScaleNormal="100" workbookViewId="0">
      <selection activeCell="S15" sqref="S15"/>
    </sheetView>
  </sheetViews>
  <sheetFormatPr defaultRowHeight="15" x14ac:dyDescent="0.25"/>
  <sheetData>
    <row r="2" spans="1:19" x14ac:dyDescent="0.25">
      <c r="A2" s="6"/>
    </row>
    <row r="14" spans="1:19" x14ac:dyDescent="0.25">
      <c r="R14">
        <v>50.78</v>
      </c>
      <c r="S14">
        <f>R14*10.764</f>
        <v>546.59591999999998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0:V19"/>
  <sheetViews>
    <sheetView zoomScaleNormal="100" workbookViewId="0">
      <selection activeCell="V11" sqref="V11"/>
    </sheetView>
  </sheetViews>
  <sheetFormatPr defaultRowHeight="15" x14ac:dyDescent="0.25"/>
  <sheetData>
    <row r="10" spans="21:22" x14ac:dyDescent="0.25">
      <c r="U10">
        <v>47.99</v>
      </c>
      <c r="V10">
        <f>U10*10.764</f>
        <v>516.56435999999997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15" sqref="Y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U20:V20"/>
  <sheetViews>
    <sheetView topLeftCell="A7" zoomScaleNormal="100" workbookViewId="0">
      <selection activeCell="V25" sqref="V25"/>
    </sheetView>
  </sheetViews>
  <sheetFormatPr defaultRowHeight="15" x14ac:dyDescent="0.25"/>
  <sheetData>
    <row r="20" spans="21:22" x14ac:dyDescent="0.25">
      <c r="U20">
        <v>35.92</v>
      </c>
      <c r="V20">
        <f>U20*10.764</f>
        <v>386.64287999999999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16" sqref="T16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U16" sqref="U1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Sheet6</vt:lpstr>
      <vt:lpstr>Sheet5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2024-08-30T05:19:40Z</dcterms:modified>
</cp:coreProperties>
</file>