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Narayan Dattu Patil - SBI\"/>
    </mc:Choice>
  </mc:AlternateContent>
  <xr:revisionPtr revIDLastSave="0" documentId="13_ncr:1_{16EFB151-A888-420C-BD6E-2709C9B045A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3" i="21" l="1"/>
  <c r="W46" i="4"/>
  <c r="S33" i="17" l="1"/>
  <c r="U21" i="20"/>
  <c r="T21" i="20"/>
  <c r="U19" i="19"/>
  <c r="T19" i="19"/>
  <c r="Z17" i="18"/>
  <c r="Y17" i="18"/>
  <c r="V26" i="17"/>
  <c r="U26" i="17"/>
  <c r="V28" i="16"/>
  <c r="U28" i="16"/>
  <c r="T19" i="15"/>
  <c r="S19" i="15"/>
  <c r="S24" i="14"/>
  <c r="R24" i="14"/>
  <c r="I43" i="4"/>
  <c r="G37" i="4"/>
  <c r="G33" i="4"/>
  <c r="G34" i="4"/>
  <c r="G35" i="4"/>
  <c r="G36" i="4"/>
  <c r="G32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<sst xmlns="http://schemas.openxmlformats.org/spreadsheetml/2006/main" count="53" uniqueCount="46">
  <si>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</si>
  <si>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</si>
  <si>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</si>
  <si>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</si>
  <si>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</si>
  <si>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</si>
  <si>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</si>
  <si>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</si>
  <si>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</si>
  <si>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</si>
  <si>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</si>
  <si>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</si>
  <si>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</si>
  <si>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</si>
  <si>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</si>
  <si>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</si>
  <si>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</si>
  <si>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</si>
  <si>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</si>
  <si>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</si>
  <si>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</si>
  <si>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</si>
  <si>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</si>
  <si>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</si>
  <si>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</si>
  <si>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</si>
  <si>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</si>
  <si>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</si>
  <si>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</si>
  <si>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</si>
  <si>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</si>
  <si>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</si>
  <si>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</si>
  <si>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</si>
  <si>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</si>
  <si>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</si>
  <si>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</si>
  <si>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</si>
  <si>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</si>
  <si>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Narayan Dattu Patil And Savitri Narayan Patil</t>
  </si>
  <si>
    <t>Agree CA</t>
  </si>
  <si>
    <t>CB</t>
  </si>
  <si>
    <t>Encl. Bal</t>
  </si>
  <si>
    <t>FB</t>
  </si>
  <si>
    <t>Terr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</si>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</sst>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42</xdr:row>
      <xdr:rowOff>172527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731670-6CC4-4672-9D0D-A5EBB460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716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105981</xdr:colOff>
      <xdr:row>48</xdr:row>
      <xdr:rowOff>10643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2618AC-F77B-4813-8F3E-4F0609E16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0381" cy="8011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125033</xdr:colOff>
      <xdr:row>42</xdr:row>
      <xdr:rowOff>163038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7C8DA2-54FE-4636-A9BB-A2E3D531E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59433" cy="79735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44</xdr:row>
      <xdr:rowOff>163044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A65F24-6B89-4B3B-AEBD-E98501712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8021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43</xdr:row>
      <xdr:rowOff>39063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0E9B1E-8FCC-4B58-AD45-BD7567F30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689706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125033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7DAEF8-1794-479E-9589-55AB98BA0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59433" cy="725906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40</xdr:row>
      <xdr:rowOff>58195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C0B222-1DEB-4461-83FA-2DF02C28F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4876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125033</xdr:colOff>
      <xdr:row>38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F5128A-3841-45EE-8576-8EA79E5D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59433" cy="70971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7E1DB6-4862-43BD-9B12-2DE3CDE1F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192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V44" sqref="V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700</v>
      </c>
      <c r="C3" s="4">
        <f>B3*1.2</f>
        <v>840</v>
      </c>
      <c r="D3" s="4">
        <f t="shared" ref="D3:D14" si="2">C3*1.2</f>
        <v>1008</v>
      </c>
      <c r="E3" s="5">
        <f t="shared" ref="E3:E14" si="3">R3</f>
        <v>5000000</v>
      </c>
      <c r="F3" s="9">
        <f t="shared" ref="F3:F14" si="4">ROUND((E3/B3),0)</f>
        <v>7143</v>
      </c>
      <c r="G3" s="9">
        <f t="shared" ref="G3:G14" si="5">ROUND((E3/C3),0)</f>
        <v>5952</v>
      </c>
      <c r="H3" s="9">
        <f t="shared" ref="H3:H14" si="6">ROUND((E3/D3),0)</f>
        <v>4960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700</v>
      </c>
      <c r="R3" s="2">
        <v>5000000</v>
      </c>
    </row>
    <row r="4" spans="1:20" x14ac:dyDescent="0.25">
      <c r="A4" s="4">
        <f t="shared" ref="A4:A9" si="9">N4</f>
        <v>0</v>
      </c>
      <c r="B4" s="4">
        <f t="shared" ref="B4:B9" si="10">Q4</f>
        <v>689</v>
      </c>
      <c r="C4" s="4">
        <f t="shared" ref="C4:C9" si="11">B4*1.2</f>
        <v>826.8</v>
      </c>
      <c r="D4" s="4">
        <f t="shared" ref="D4:D9" si="12">C4*1.2</f>
        <v>992.15999999999985</v>
      </c>
      <c r="E4" s="5">
        <f t="shared" ref="E4:E9" si="13">R4</f>
        <v>5000000</v>
      </c>
      <c r="F4" s="9">
        <f t="shared" ref="F4:F9" si="14">ROUND((E4/B4),0)</f>
        <v>7257</v>
      </c>
      <c r="G4" s="9">
        <f t="shared" ref="G4:G9" si="15">ROUND((E4/C4),0)</f>
        <v>6047</v>
      </c>
      <c r="H4" s="9">
        <f t="shared" ref="H4:H9" si="16">ROUND((E4/D4),0)</f>
        <v>5040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689</v>
      </c>
      <c r="R4" s="2">
        <v>5000000</v>
      </c>
    </row>
    <row r="5" spans="1:20" x14ac:dyDescent="0.25">
      <c r="A5" s="4">
        <f t="shared" si="9"/>
        <v>0</v>
      </c>
      <c r="B5" s="4">
        <f t="shared" si="10"/>
        <v>647</v>
      </c>
      <c r="C5" s="4">
        <f t="shared" si="11"/>
        <v>776.4</v>
      </c>
      <c r="D5" s="4">
        <f t="shared" si="12"/>
        <v>931.68</v>
      </c>
      <c r="E5" s="5">
        <f t="shared" si="13"/>
        <v>5500000</v>
      </c>
      <c r="F5" s="9">
        <f t="shared" si="14"/>
        <v>8501</v>
      </c>
      <c r="G5" s="9">
        <f t="shared" si="15"/>
        <v>7084</v>
      </c>
      <c r="H5" s="9">
        <f t="shared" si="16"/>
        <v>5903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647</v>
      </c>
      <c r="R5" s="2">
        <v>5500000</v>
      </c>
    </row>
    <row r="6" spans="1:20" s="43" customFormat="1" ht="15.75" customHeight="1" x14ac:dyDescent="0.25">
      <c r="A6" s="41">
        <f t="shared" si="9"/>
        <v>0</v>
      </c>
      <c r="B6" s="41">
        <f t="shared" si="10"/>
        <v>679</v>
      </c>
      <c r="C6" s="41">
        <f t="shared" si="11"/>
        <v>814.8</v>
      </c>
      <c r="D6" s="41">
        <f t="shared" si="12"/>
        <v>977.75999999999988</v>
      </c>
      <c r="E6" s="42">
        <f t="shared" si="13"/>
        <v>6708000</v>
      </c>
      <c r="F6" s="41">
        <f t="shared" si="14"/>
        <v>9879</v>
      </c>
      <c r="G6" s="41">
        <f t="shared" si="15"/>
        <v>8233</v>
      </c>
      <c r="H6" s="41">
        <f t="shared" si="16"/>
        <v>6861</v>
      </c>
      <c r="I6" s="41" t="e">
        <f>#REF!</f>
        <v>#REF!</v>
      </c>
      <c r="J6" s="41">
        <f t="shared" si="17"/>
        <v>0</v>
      </c>
      <c r="O6" s="43">
        <v>0</v>
      </c>
      <c r="P6" s="43">
        <f t="shared" si="18"/>
        <v>0</v>
      </c>
      <c r="Q6" s="43">
        <v>679</v>
      </c>
      <c r="R6" s="44">
        <v>6708000</v>
      </c>
    </row>
    <row r="7" spans="1:20" s="43" customFormat="1" x14ac:dyDescent="0.25">
      <c r="A7" s="41">
        <f t="shared" si="9"/>
        <v>0</v>
      </c>
      <c r="B7" s="41">
        <f t="shared" si="10"/>
        <v>440</v>
      </c>
      <c r="C7" s="41">
        <f t="shared" si="11"/>
        <v>528</v>
      </c>
      <c r="D7" s="41">
        <f t="shared" si="12"/>
        <v>633.6</v>
      </c>
      <c r="E7" s="42">
        <f t="shared" si="13"/>
        <v>4900000</v>
      </c>
      <c r="F7" s="41">
        <f t="shared" si="14"/>
        <v>11136</v>
      </c>
      <c r="G7" s="41">
        <f t="shared" si="15"/>
        <v>9280</v>
      </c>
      <c r="H7" s="41">
        <f t="shared" si="16"/>
        <v>7734</v>
      </c>
      <c r="I7" s="41" t="e">
        <f>#REF!</f>
        <v>#REF!</v>
      </c>
      <c r="J7" s="41">
        <f t="shared" si="17"/>
        <v>0</v>
      </c>
      <c r="O7" s="43">
        <v>0</v>
      </c>
      <c r="P7" s="43">
        <f t="shared" si="18"/>
        <v>0</v>
      </c>
      <c r="Q7" s="43">
        <v>440</v>
      </c>
      <c r="R7" s="44">
        <v>4900000</v>
      </c>
    </row>
    <row r="8" spans="1:20" x14ac:dyDescent="0.25">
      <c r="A8" s="4">
        <f t="shared" si="9"/>
        <v>0</v>
      </c>
      <c r="B8" s="4">
        <f t="shared" si="10"/>
        <v>440</v>
      </c>
      <c r="C8" s="4">
        <f t="shared" si="11"/>
        <v>528</v>
      </c>
      <c r="D8" s="4">
        <f t="shared" si="12"/>
        <v>633.6</v>
      </c>
      <c r="E8" s="5">
        <f t="shared" si="13"/>
        <v>5630000</v>
      </c>
      <c r="F8" s="9">
        <f t="shared" si="14"/>
        <v>12795</v>
      </c>
      <c r="G8" s="9">
        <f t="shared" si="15"/>
        <v>10663</v>
      </c>
      <c r="H8" s="9">
        <f t="shared" si="16"/>
        <v>8886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440</v>
      </c>
      <c r="R8" s="2">
        <v>5630000</v>
      </c>
    </row>
    <row r="9" spans="1:20" x14ac:dyDescent="0.25">
      <c r="A9" s="4">
        <f t="shared" si="9"/>
        <v>0</v>
      </c>
      <c r="B9" s="4">
        <f t="shared" si="10"/>
        <v>749</v>
      </c>
      <c r="C9" s="4">
        <f t="shared" si="11"/>
        <v>898.8</v>
      </c>
      <c r="D9" s="4">
        <f t="shared" si="12"/>
        <v>1078.56</v>
      </c>
      <c r="E9" s="5">
        <f t="shared" si="13"/>
        <v>7200000</v>
      </c>
      <c r="F9" s="9">
        <f t="shared" si="14"/>
        <v>9613</v>
      </c>
      <c r="G9" s="9">
        <f t="shared" si="15"/>
        <v>8011</v>
      </c>
      <c r="H9" s="9">
        <f t="shared" si="16"/>
        <v>6676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749</v>
      </c>
      <c r="R9" s="2">
        <v>7200000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1">N16</f>
        <v>0</v>
      </c>
      <c r="B16" s="41">
        <f t="shared" ref="B16:B28" si="32">Q16</f>
        <v>585</v>
      </c>
      <c r="C16" s="41">
        <f>B16*1.2</f>
        <v>702</v>
      </c>
      <c r="D16" s="41">
        <f t="shared" ref="D16:D28" si="33">C16*1.2</f>
        <v>842.4</v>
      </c>
      <c r="E16" s="42">
        <f t="shared" ref="E16:E28" si="34">R16</f>
        <v>7500000</v>
      </c>
      <c r="F16" s="41">
        <f t="shared" ref="F16:F28" si="35">ROUND((E16/B16),0)</f>
        <v>12821</v>
      </c>
      <c r="G16" s="41">
        <f t="shared" ref="G16:G28" si="36">ROUND((E16/C16),0)</f>
        <v>10684</v>
      </c>
      <c r="H16" s="41">
        <f t="shared" ref="H16:H28" si="37">ROUND((E16/D16),0)</f>
        <v>8903</v>
      </c>
      <c r="I16" s="41" t="e">
        <f>#REF!</f>
        <v>#REF!</v>
      </c>
      <c r="J16" s="41">
        <f t="shared" ref="J16:J28" si="38">S16</f>
        <v>0</v>
      </c>
      <c r="O16" s="43">
        <v>0</v>
      </c>
      <c r="P16" s="43">
        <f t="shared" ref="P16:Q28" si="39">O16/1.2</f>
        <v>0</v>
      </c>
      <c r="Q16" s="43">
        <v>585</v>
      </c>
      <c r="R16" s="44">
        <v>7500000</v>
      </c>
    </row>
    <row r="17" spans="1:24" x14ac:dyDescent="0.25">
      <c r="A17" s="4">
        <f t="shared" si="31"/>
        <v>0</v>
      </c>
      <c r="B17" s="4">
        <f t="shared" si="32"/>
        <v>710</v>
      </c>
      <c r="C17" s="4">
        <f t="shared" ref="C17:C28" si="40">B17*1.2</f>
        <v>852</v>
      </c>
      <c r="D17" s="4">
        <f t="shared" si="33"/>
        <v>1022.4</v>
      </c>
      <c r="E17" s="5">
        <f t="shared" si="34"/>
        <v>7000000</v>
      </c>
      <c r="F17" s="9">
        <f t="shared" si="35"/>
        <v>9859</v>
      </c>
      <c r="G17" s="9">
        <f t="shared" si="36"/>
        <v>8216</v>
      </c>
      <c r="H17" s="9">
        <f t="shared" si="37"/>
        <v>6847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710</v>
      </c>
      <c r="R17" s="2">
        <v>7000000</v>
      </c>
    </row>
    <row r="18" spans="1:24" x14ac:dyDescent="0.25">
      <c r="A18" s="4">
        <f t="shared" si="31"/>
        <v>0</v>
      </c>
      <c r="B18" s="4">
        <f t="shared" si="32"/>
        <v>689</v>
      </c>
      <c r="C18" s="4">
        <f t="shared" si="40"/>
        <v>826.8</v>
      </c>
      <c r="D18" s="4">
        <f t="shared" si="33"/>
        <v>992.15999999999985</v>
      </c>
      <c r="E18" s="5">
        <f t="shared" si="34"/>
        <v>7200000</v>
      </c>
      <c r="F18" s="9">
        <f t="shared" si="35"/>
        <v>10450</v>
      </c>
      <c r="G18" s="9">
        <f t="shared" si="36"/>
        <v>8708</v>
      </c>
      <c r="H18" s="9">
        <f t="shared" si="37"/>
        <v>7257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689</v>
      </c>
      <c r="R18" s="2">
        <v>7200000</v>
      </c>
    </row>
    <row r="19" spans="1:24" x14ac:dyDescent="0.25">
      <c r="A19" s="4">
        <f t="shared" si="31"/>
        <v>0</v>
      </c>
      <c r="B19" s="4">
        <f t="shared" si="32"/>
        <v>566.66666666666674</v>
      </c>
      <c r="C19" s="4">
        <f t="shared" si="40"/>
        <v>680.00000000000011</v>
      </c>
      <c r="D19" s="4">
        <f t="shared" si="33"/>
        <v>816.00000000000011</v>
      </c>
      <c r="E19" s="5">
        <f t="shared" si="34"/>
        <v>5200000</v>
      </c>
      <c r="F19" s="9">
        <f t="shared" si="35"/>
        <v>9176</v>
      </c>
      <c r="G19" s="9">
        <f t="shared" si="36"/>
        <v>7647</v>
      </c>
      <c r="H19" s="9">
        <f t="shared" si="37"/>
        <v>6373</v>
      </c>
      <c r="I19" s="4" t="e">
        <f>#REF!</f>
        <v>#REF!</v>
      </c>
      <c r="J19" s="4">
        <f t="shared" si="38"/>
        <v>0</v>
      </c>
      <c r="O19">
        <v>0</v>
      </c>
      <c r="P19">
        <v>680</v>
      </c>
      <c r="Q19">
        <f t="shared" si="39"/>
        <v>566.66666666666674</v>
      </c>
      <c r="R19" s="2">
        <v>5200000</v>
      </c>
    </row>
    <row r="20" spans="1:24" x14ac:dyDescent="0.25">
      <c r="A20" s="4">
        <f t="shared" si="31"/>
        <v>0</v>
      </c>
      <c r="B20" s="4">
        <f t="shared" si="32"/>
        <v>773</v>
      </c>
      <c r="C20" s="4">
        <f t="shared" si="40"/>
        <v>927.59999999999991</v>
      </c>
      <c r="D20" s="4">
        <f t="shared" si="33"/>
        <v>1113.1199999999999</v>
      </c>
      <c r="E20" s="5">
        <f t="shared" si="34"/>
        <v>6580000</v>
      </c>
      <c r="F20" s="9">
        <f t="shared" si="35"/>
        <v>8512</v>
      </c>
      <c r="G20" s="9">
        <f t="shared" si="36"/>
        <v>7094</v>
      </c>
      <c r="H20" s="9">
        <f t="shared" si="37"/>
        <v>5911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v>773</v>
      </c>
      <c r="R20" s="2">
        <v>6580000</v>
      </c>
    </row>
    <row r="21" spans="1:24" x14ac:dyDescent="0.25">
      <c r="A21" s="4">
        <f t="shared" si="31"/>
        <v>0</v>
      </c>
      <c r="B21" s="4">
        <f t="shared" si="32"/>
        <v>554.16666666666674</v>
      </c>
      <c r="C21" s="4">
        <f t="shared" si="40"/>
        <v>665.00000000000011</v>
      </c>
      <c r="D21" s="4">
        <f t="shared" si="33"/>
        <v>798.00000000000011</v>
      </c>
      <c r="E21" s="5">
        <f t="shared" si="34"/>
        <v>5200000</v>
      </c>
      <c r="F21" s="9">
        <f t="shared" si="35"/>
        <v>9383</v>
      </c>
      <c r="G21" s="9">
        <f t="shared" si="36"/>
        <v>7820</v>
      </c>
      <c r="H21" s="9">
        <f t="shared" si="37"/>
        <v>6516</v>
      </c>
      <c r="I21" s="4" t="e">
        <f>#REF!</f>
        <v>#REF!</v>
      </c>
      <c r="J21" s="4">
        <f t="shared" si="38"/>
        <v>0</v>
      </c>
      <c r="O21">
        <v>0</v>
      </c>
      <c r="P21">
        <v>665</v>
      </c>
      <c r="Q21">
        <f t="shared" si="39"/>
        <v>554.16666666666674</v>
      </c>
      <c r="R21" s="2">
        <v>5200000</v>
      </c>
    </row>
    <row r="22" spans="1:24" s="43" customFormat="1" x14ac:dyDescent="0.25">
      <c r="A22" s="41">
        <f t="shared" ref="A22:A24" si="41">N22</f>
        <v>0</v>
      </c>
      <c r="B22" s="41">
        <f t="shared" ref="B22:B24" si="42">Q22</f>
        <v>586</v>
      </c>
      <c r="C22" s="41">
        <f t="shared" ref="C22:C24" si="43">B22*1.2</f>
        <v>703.19999999999993</v>
      </c>
      <c r="D22" s="41">
        <f t="shared" ref="D22:D24" si="44">C22*1.2</f>
        <v>843.83999999999992</v>
      </c>
      <c r="E22" s="42">
        <f t="shared" ref="E22:E24" si="45">R22</f>
        <v>8000000</v>
      </c>
      <c r="F22" s="41">
        <f t="shared" ref="F22:F24" si="46">ROUND((E22/B22),0)</f>
        <v>13652</v>
      </c>
      <c r="G22" s="41">
        <f t="shared" ref="G22:G24" si="47">ROUND((E22/C22),0)</f>
        <v>11377</v>
      </c>
      <c r="H22" s="41">
        <f t="shared" ref="H22:H24" si="48">ROUND((E22/D22),0)</f>
        <v>9480</v>
      </c>
      <c r="I22" s="41" t="e">
        <f>#REF!</f>
        <v>#REF!</v>
      </c>
      <c r="J22" s="41">
        <f t="shared" ref="J22:J24" si="49">S22</f>
        <v>0</v>
      </c>
      <c r="O22" s="43">
        <v>0</v>
      </c>
      <c r="P22" s="43">
        <f t="shared" ref="P22:P24" si="50">O22/1.2</f>
        <v>0</v>
      </c>
      <c r="Q22" s="43">
        <v>586</v>
      </c>
      <c r="R22" s="44">
        <v>8000000</v>
      </c>
    </row>
    <row r="23" spans="1:24" x14ac:dyDescent="0.25">
      <c r="A23" s="4">
        <f t="shared" si="41"/>
        <v>0</v>
      </c>
      <c r="B23" s="4">
        <f t="shared" si="42"/>
        <v>480</v>
      </c>
      <c r="C23" s="4">
        <f t="shared" si="43"/>
        <v>576</v>
      </c>
      <c r="D23" s="4">
        <f t="shared" si="44"/>
        <v>691.19999999999993</v>
      </c>
      <c r="E23" s="5">
        <f t="shared" si="45"/>
        <v>5200000</v>
      </c>
      <c r="F23" s="9">
        <f t="shared" si="46"/>
        <v>10833</v>
      </c>
      <c r="G23" s="9">
        <f t="shared" si="47"/>
        <v>9028</v>
      </c>
      <c r="H23" s="9">
        <f t="shared" si="48"/>
        <v>7523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v>480</v>
      </c>
      <c r="R23" s="2">
        <v>5200000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ref="Q22:Q24" si="51">P24/1.2</f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11800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9100</v>
      </c>
      <c r="X31" s="22"/>
    </row>
    <row r="32" spans="1:24" ht="15.75" x14ac:dyDescent="0.25">
      <c r="E32" t="s">
        <v>40</v>
      </c>
      <c r="F32" s="7">
        <v>16.59</v>
      </c>
      <c r="G32" s="6">
        <f>F32*10.764</f>
        <v>178.57476</v>
      </c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5:25" ht="15.75" x14ac:dyDescent="0.25">
      <c r="E33" t="s">
        <v>41</v>
      </c>
      <c r="F33" s="7">
        <v>2.2050000000000001</v>
      </c>
      <c r="G33" s="6">
        <f t="shared" ref="G33:G36" si="52">F33*10.764</f>
        <v>23.73462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5:25" ht="15.75" x14ac:dyDescent="0.25">
      <c r="E34" t="s">
        <v>42</v>
      </c>
      <c r="F34" s="7">
        <v>14.06</v>
      </c>
      <c r="G34" s="6">
        <f t="shared" si="52"/>
        <v>151.34183999999999</v>
      </c>
      <c r="S34" s="10"/>
      <c r="T34" s="10"/>
      <c r="U34" s="17" t="s">
        <v>18</v>
      </c>
      <c r="V34" s="23"/>
      <c r="W34" s="24">
        <f>W35-W33</f>
        <v>53</v>
      </c>
      <c r="X34" s="31">
        <v>2017</v>
      </c>
      <c r="Y34" t="s">
        <v>45</v>
      </c>
    </row>
    <row r="35" spans="5:25" ht="15.75" x14ac:dyDescent="0.25">
      <c r="E35" t="s">
        <v>43</v>
      </c>
      <c r="F35" s="7">
        <v>3.8620000000000001</v>
      </c>
      <c r="G35" s="6">
        <f t="shared" si="52"/>
        <v>41.570568000000002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E36" t="s">
        <v>44</v>
      </c>
      <c r="F36" s="7">
        <v>4.125</v>
      </c>
      <c r="G36" s="6">
        <f t="shared" si="52"/>
        <v>44.401499999999999</v>
      </c>
      <c r="P36" s="46" t="s">
        <v>39</v>
      </c>
      <c r="Q36" s="46"/>
      <c r="R36" s="46"/>
      <c r="S36" s="46"/>
      <c r="T36" s="47"/>
      <c r="U36" s="21" t="s">
        <v>20</v>
      </c>
      <c r="V36" s="23"/>
      <c r="W36" s="24">
        <f>90*W33/W35</f>
        <v>10.5</v>
      </c>
      <c r="X36" s="24"/>
    </row>
    <row r="37" spans="5:25" ht="15.75" x14ac:dyDescent="0.25">
      <c r="G37" s="6">
        <f>SUM(G32:G36)</f>
        <v>439.62328799999995</v>
      </c>
      <c r="U37" s="17"/>
      <c r="V37" s="26"/>
      <c r="W37" s="27">
        <f>W36%</f>
        <v>0.105</v>
      </c>
      <c r="X37" s="27"/>
    </row>
    <row r="38" spans="5:25" ht="15.75" x14ac:dyDescent="0.25">
      <c r="I38">
        <v>179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283.5</v>
      </c>
      <c r="X38" s="22"/>
    </row>
    <row r="39" spans="5:25" ht="15.75" x14ac:dyDescent="0.25">
      <c r="I39">
        <v>24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2416.5</v>
      </c>
      <c r="X39" s="22"/>
    </row>
    <row r="40" spans="5:25" ht="15.75" x14ac:dyDescent="0.25">
      <c r="I40">
        <v>151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9100</v>
      </c>
      <c r="X40" s="22"/>
    </row>
    <row r="41" spans="5:25" ht="15.75" x14ac:dyDescent="0.25">
      <c r="I41">
        <v>42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I42">
        <v>44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11516.5</v>
      </c>
      <c r="X42" s="22"/>
    </row>
    <row r="43" spans="5:25" ht="15.75" x14ac:dyDescent="0.25">
      <c r="I43">
        <f>SUM(I38:I42)</f>
        <v>440</v>
      </c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440</v>
      </c>
      <c r="X44" s="24"/>
    </row>
    <row r="45" spans="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5067260</v>
      </c>
      <c r="X45" s="33"/>
    </row>
    <row r="46" spans="5:25" ht="15.75" x14ac:dyDescent="0.25">
      <c r="S46" s="11"/>
      <c r="T46" s="10"/>
      <c r="U46" s="17" t="s">
        <v>24</v>
      </c>
      <c r="V46" s="23"/>
      <c r="W46" s="34">
        <f>W45*0.98</f>
        <v>4965914.8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4053808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1188000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10556.791666666666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S13:T13"/>
  <sheetViews>
    <sheetView zoomScaleNormal="100" workbookViewId="0">
      <selection activeCell="T14" sqref="T14"/>
    </sheetView>
  </sheetViews>
  <sheetFormatPr defaultRowHeight="15" x14ac:dyDescent="0.25"/>
  <sheetData>
    <row r="13" spans="19:20" x14ac:dyDescent="0.25">
      <c r="S13">
        <v>54.44</v>
      </c>
      <c r="T13">
        <f>S13*10.764</f>
        <v>585.9921599999999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3" zoomScaleNormal="100" workbookViewId="0">
      <selection activeCell="W29" sqref="W2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R18:S24"/>
  <sheetViews>
    <sheetView topLeftCell="A6" workbookViewId="0">
      <selection activeCell="W26" sqref="W26"/>
    </sheetView>
  </sheetViews>
  <sheetFormatPr defaultRowHeight="15" x14ac:dyDescent="0.25"/>
  <sheetData>
    <row r="18" spans="18:19" x14ac:dyDescent="0.25">
      <c r="R18">
        <v>45.484999999999999</v>
      </c>
    </row>
    <row r="19" spans="18:19" x14ac:dyDescent="0.25">
      <c r="R19">
        <v>4.2370000000000001</v>
      </c>
    </row>
    <row r="20" spans="18:19" x14ac:dyDescent="0.25">
      <c r="R20">
        <v>2.9</v>
      </c>
    </row>
    <row r="21" spans="18:19" x14ac:dyDescent="0.25">
      <c r="R21">
        <v>4.2</v>
      </c>
    </row>
    <row r="22" spans="18:19" x14ac:dyDescent="0.25">
      <c r="R22">
        <v>0.72</v>
      </c>
    </row>
    <row r="23" spans="18:19" x14ac:dyDescent="0.25">
      <c r="R23">
        <v>7.4550000000000001</v>
      </c>
    </row>
    <row r="24" spans="18:19" x14ac:dyDescent="0.25">
      <c r="R24">
        <f>SUM(R18:R23)</f>
        <v>64.997</v>
      </c>
      <c r="S24">
        <f>R24*10.764</f>
        <v>699.62770799999998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T19"/>
  <sheetViews>
    <sheetView zoomScaleNormal="100" workbookViewId="0">
      <selection activeCell="T19" sqref="T19"/>
    </sheetView>
  </sheetViews>
  <sheetFormatPr defaultRowHeight="15" x14ac:dyDescent="0.25"/>
  <sheetData>
    <row r="2" spans="1:19" x14ac:dyDescent="0.25">
      <c r="A2" s="6"/>
    </row>
    <row r="13" spans="1:19" x14ac:dyDescent="0.25">
      <c r="S13">
        <v>39.792000000000002</v>
      </c>
    </row>
    <row r="14" spans="1:19" x14ac:dyDescent="0.25">
      <c r="S14">
        <v>6.8620000000000001</v>
      </c>
    </row>
    <row r="15" spans="1:19" x14ac:dyDescent="0.25">
      <c r="S15">
        <v>5.5</v>
      </c>
    </row>
    <row r="16" spans="1:19" x14ac:dyDescent="0.25">
      <c r="S16">
        <v>3.4870000000000001</v>
      </c>
    </row>
    <row r="17" spans="19:20" x14ac:dyDescent="0.25">
      <c r="S17">
        <v>0.54</v>
      </c>
    </row>
    <row r="18" spans="19:20" x14ac:dyDescent="0.25">
      <c r="S18">
        <v>7.875</v>
      </c>
    </row>
    <row r="19" spans="19:20" x14ac:dyDescent="0.25">
      <c r="S19">
        <f>SUM(S13:S18)</f>
        <v>64.056000000000012</v>
      </c>
      <c r="T19">
        <f>S19*10.764</f>
        <v>689.49878400000011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8:V28"/>
  <sheetViews>
    <sheetView zoomScaleNormal="100" workbookViewId="0">
      <selection activeCell="V34" sqref="V34"/>
    </sheetView>
  </sheetViews>
  <sheetFormatPr defaultRowHeight="15" x14ac:dyDescent="0.25"/>
  <sheetData>
    <row r="18" spans="21:22" ht="3.75" customHeight="1" x14ac:dyDescent="0.25"/>
    <row r="19" spans="21:22" hidden="1" x14ac:dyDescent="0.25"/>
    <row r="22" spans="21:22" x14ac:dyDescent="0.25">
      <c r="U22">
        <v>39.792000000000002</v>
      </c>
    </row>
    <row r="23" spans="21:22" x14ac:dyDescent="0.25">
      <c r="U23">
        <v>6.8620000000000001</v>
      </c>
    </row>
    <row r="24" spans="21:22" x14ac:dyDescent="0.25">
      <c r="U24">
        <v>5.5</v>
      </c>
    </row>
    <row r="25" spans="21:22" x14ac:dyDescent="0.25">
      <c r="U25">
        <v>3.3969999999999998</v>
      </c>
    </row>
    <row r="26" spans="21:22" x14ac:dyDescent="0.25">
      <c r="U26">
        <v>0.54</v>
      </c>
    </row>
    <row r="27" spans="21:22" x14ac:dyDescent="0.25">
      <c r="U27">
        <v>3.9750000000000001</v>
      </c>
    </row>
    <row r="28" spans="21:22" x14ac:dyDescent="0.25">
      <c r="U28">
        <f>SUM(U22:U27)</f>
        <v>60.066000000000003</v>
      </c>
      <c r="V28">
        <f>U28*10.764</f>
        <v>646.55042400000002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S20:V33"/>
  <sheetViews>
    <sheetView topLeftCell="A7" zoomScaleNormal="100" workbookViewId="0">
      <selection activeCell="S37" sqref="S37"/>
    </sheetView>
  </sheetViews>
  <sheetFormatPr defaultRowHeight="15" x14ac:dyDescent="0.25"/>
  <cols>
    <col min="19" max="19" width="13.5703125" customWidth="1"/>
  </cols>
  <sheetData>
    <row r="20" spans="19:22" x14ac:dyDescent="0.25">
      <c r="U20">
        <v>39.792000000000002</v>
      </c>
    </row>
    <row r="21" spans="19:22" x14ac:dyDescent="0.25">
      <c r="U21">
        <v>6.8620000000000001</v>
      </c>
    </row>
    <row r="22" spans="19:22" x14ac:dyDescent="0.25">
      <c r="U22">
        <v>5.5</v>
      </c>
    </row>
    <row r="23" spans="19:22" x14ac:dyDescent="0.25">
      <c r="U23">
        <v>3.3969999999999998</v>
      </c>
    </row>
    <row r="24" spans="19:22" x14ac:dyDescent="0.25">
      <c r="U24">
        <v>0.54</v>
      </c>
    </row>
    <row r="25" spans="19:22" x14ac:dyDescent="0.25">
      <c r="U25">
        <v>6.9749999999999996</v>
      </c>
    </row>
    <row r="26" spans="19:22" x14ac:dyDescent="0.25">
      <c r="U26">
        <f>SUM(U20:U25)</f>
        <v>63.066000000000003</v>
      </c>
      <c r="V26">
        <f>U26*10.764</f>
        <v>678.84242399999994</v>
      </c>
    </row>
    <row r="30" spans="19:22" x14ac:dyDescent="0.25">
      <c r="S30">
        <v>6300000</v>
      </c>
    </row>
    <row r="31" spans="19:22" x14ac:dyDescent="0.25">
      <c r="S31">
        <v>378000</v>
      </c>
    </row>
    <row r="32" spans="19:22" x14ac:dyDescent="0.25">
      <c r="S32">
        <v>30000</v>
      </c>
    </row>
    <row r="33" spans="19:19" x14ac:dyDescent="0.25">
      <c r="S33">
        <f>SUM(S30:S32)</f>
        <v>6708000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2:Z17"/>
  <sheetViews>
    <sheetView topLeftCell="F1" zoomScaleNormal="100" workbookViewId="0">
      <selection activeCell="Z18" sqref="Z18"/>
    </sheetView>
  </sheetViews>
  <sheetFormatPr defaultRowHeight="15" x14ac:dyDescent="0.25"/>
  <sheetData>
    <row r="12" spans="25:25" x14ac:dyDescent="0.25">
      <c r="Y12">
        <v>16.59</v>
      </c>
    </row>
    <row r="13" spans="25:25" x14ac:dyDescent="0.25">
      <c r="Y13">
        <v>2.2050000000000001</v>
      </c>
    </row>
    <row r="14" spans="25:25" x14ac:dyDescent="0.25">
      <c r="Y14">
        <v>3.8620000000000001</v>
      </c>
    </row>
    <row r="15" spans="25:25" x14ac:dyDescent="0.25">
      <c r="Y15">
        <v>14.06</v>
      </c>
    </row>
    <row r="16" spans="25:25" x14ac:dyDescent="0.25">
      <c r="Y16">
        <v>4.125</v>
      </c>
    </row>
    <row r="17" spans="25:26" x14ac:dyDescent="0.25">
      <c r="Y17">
        <f>SUM(Y12:Y16)</f>
        <v>40.842000000000006</v>
      </c>
      <c r="Z17">
        <f>Y17*10.764</f>
        <v>439.62328800000006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9"/>
  <sheetViews>
    <sheetView topLeftCell="A4" workbookViewId="0">
      <selection activeCell="U19" sqref="U19"/>
    </sheetView>
  </sheetViews>
  <sheetFormatPr defaultRowHeight="15" x14ac:dyDescent="0.25"/>
  <sheetData>
    <row r="1" spans="1:20" x14ac:dyDescent="0.25">
      <c r="A1" s="6"/>
    </row>
    <row r="14" spans="1:20" x14ac:dyDescent="0.25">
      <c r="T14">
        <v>16.59</v>
      </c>
    </row>
    <row r="15" spans="1:20" x14ac:dyDescent="0.25">
      <c r="T15">
        <v>2.2050000000000001</v>
      </c>
    </row>
    <row r="16" spans="1:20" x14ac:dyDescent="0.25">
      <c r="T16">
        <v>3.8620000000000001</v>
      </c>
    </row>
    <row r="17" spans="20:21" x14ac:dyDescent="0.25">
      <c r="T17">
        <v>14.06</v>
      </c>
    </row>
    <row r="18" spans="20:21" x14ac:dyDescent="0.25">
      <c r="T18">
        <v>4.125</v>
      </c>
    </row>
    <row r="19" spans="20:21" x14ac:dyDescent="0.25">
      <c r="T19">
        <f>SUM(T14:T18)</f>
        <v>40.842000000000006</v>
      </c>
      <c r="U19">
        <f>T19*10.764</f>
        <v>439.62328800000006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T15:U21"/>
  <sheetViews>
    <sheetView zoomScaleNormal="100" workbookViewId="0">
      <selection activeCell="R22" sqref="R22"/>
    </sheetView>
  </sheetViews>
  <sheetFormatPr defaultRowHeight="15" x14ac:dyDescent="0.25"/>
  <sheetData>
    <row r="15" spans="20:20" x14ac:dyDescent="0.25">
      <c r="T15">
        <v>47.18</v>
      </c>
    </row>
    <row r="16" spans="20:20" x14ac:dyDescent="0.25">
      <c r="T16">
        <v>5.4749999999999996</v>
      </c>
    </row>
    <row r="17" spans="20:21" x14ac:dyDescent="0.25">
      <c r="T17">
        <v>3.5</v>
      </c>
    </row>
    <row r="18" spans="20:21" x14ac:dyDescent="0.25">
      <c r="T18">
        <v>4.4249999999999998</v>
      </c>
    </row>
    <row r="19" spans="20:21" x14ac:dyDescent="0.25">
      <c r="T19">
        <v>0.72</v>
      </c>
    </row>
    <row r="20" spans="20:21" x14ac:dyDescent="0.25">
      <c r="T20">
        <v>8.3249999999999993</v>
      </c>
    </row>
    <row r="21" spans="20:21" x14ac:dyDescent="0.25">
      <c r="T21">
        <f>SUM(T15:T20)</f>
        <v>69.625</v>
      </c>
      <c r="U21">
        <f>T21*10.764</f>
        <v>749.44349999999997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2024-08-29T07:30:17Z</dcterms:modified>
</cp:coreProperties>
</file>