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Rupeshkumar Tiwari\"/>
    </mc:Choice>
  </mc:AlternateContent>
  <bookViews>
    <workbookView xWindow="0" yWindow="0" windowWidth="20490" windowHeight="7755"/>
  </bookViews>
  <sheets>
    <sheet name="Calculation" sheetId="1" r:id="rId1"/>
    <sheet name="Listing1" sheetId="6" r:id="rId2"/>
    <sheet name="Listing2" sheetId="3" r:id="rId3"/>
    <sheet name="IGR" sheetId="7" r:id="rId4"/>
  </sheets>
  <calcPr calcId="152511"/>
</workbook>
</file>

<file path=xl/calcChain.xml><?xml version="1.0" encoding="utf-8"?>
<calcChain xmlns="http://schemas.openxmlformats.org/spreadsheetml/2006/main">
  <c r="L33" i="1" l="1"/>
  <c r="F49" i="1"/>
  <c r="D19" i="6" l="1"/>
  <c r="D18" i="3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6" i="1" s="1"/>
  <c r="C4" i="1"/>
  <c r="I7" i="1"/>
  <c r="H3" i="1" l="1"/>
  <c r="H2" i="1"/>
  <c r="C35" i="1"/>
  <c r="L34" i="1" s="1"/>
  <c r="H12" i="1"/>
  <c r="H11" i="1"/>
  <c r="H10" i="1"/>
  <c r="H9" i="1"/>
  <c r="H8" i="1"/>
  <c r="L35" i="1" l="1"/>
  <c r="L36" i="1"/>
  <c r="D44" i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3" i="1"/>
  <c r="C44" i="1" s="1"/>
  <c r="C45" i="1" s="1"/>
  <c r="C36" i="1" l="1"/>
  <c r="C37" i="1" s="1"/>
  <c r="C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<sst xmlns="http://schemas.openxmlformats.org/spreadsheetml/2006/main" count="30" uniqueCount="27">
  <si>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</si>
  <si>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</si>
  <si>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</si>
  <si>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</si>
  <si>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</si>
  <si>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</si>
  <si>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</si>
  <si>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</si>
  <si>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</si>
  <si>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</si>
  <si>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</si>
  <si>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</si>
  <si>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</si>
  <si>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</si>
  <si>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</si>
  <si>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</si>
  <si>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</si>
  <si>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</si>
  <si>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</si>
  <si>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</si>
  <si>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</si>
  <si>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</si>
  <si>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</si>
  <si>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</si>
  <si>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>FMV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</si>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</sst>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1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" fontId="1" fillId="0" borderId="0" xfId="0" applyNumberFormat="1" applyFont="1" applyBorder="1" applyAlignment="1">
      <alignment horizontal="center" vertical="top"/>
    </xf>
    <xf numFmtId="3" fontId="1" fillId="0" borderId="0" xfId="0" applyNumberFormat="1" applyFont="1" applyBorder="1" applyAlignment="1">
      <alignment horizontal="center" vertical="top"/>
    </xf>
    <xf numFmtId="4" fontId="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583772</xdr:colOff>
      <xdr:row>0</xdr:row>
      <xdr:rowOff>161192</xdr:rowOff>
    </xdr:from>
    <xdr:to>
      <xdr:col>6</xdr:col>
      <xdr:colOff>461002</xdr:colOff>
      <xdr:row>15</xdr:row>
      <xdr:rowOff>87923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772" y="161192"/>
          <a:ext cx="3526038" cy="27842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538943</xdr:colOff>
      <xdr:row>0</xdr:row>
      <xdr:rowOff>130969</xdr:rowOff>
    </xdr:from>
    <xdr:to>
      <xdr:col>4</xdr:col>
      <xdr:colOff>562581</xdr:colOff>
      <xdr:row>12</xdr:row>
      <xdr:rowOff>136923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943" y="130969"/>
          <a:ext cx="2815654" cy="22919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489195</xdr:colOff>
      <xdr:row>0</xdr:row>
      <xdr:rowOff>0</xdr:rowOff>
    </xdr:from>
    <xdr:to>
      <xdr:col>8</xdr:col>
      <xdr:colOff>351612</xdr:colOff>
      <xdr:row>19</xdr:row>
      <xdr:rowOff>56520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195" y="0"/>
          <a:ext cx="4739217" cy="3676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F6" activePane="bottomRight" state="frozen"/>
      <selection pane="topRight" activeCell="D1" sqref="D1"/>
      <selection pane="bottomLeft" activeCell="A6" sqref="A6"/>
      <selection pane="bottomRight" activeCell="I23" sqref="I23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100</v>
      </c>
      <c r="E2" s="4"/>
      <c r="F2" s="4"/>
      <c r="G2" s="23"/>
      <c r="H2" s="1">
        <f>C4*0.95</f>
        <v>503500</v>
      </c>
    </row>
    <row r="3" spans="1:15" x14ac:dyDescent="0.3">
      <c r="B3" s="22" t="s">
        <v>10</v>
      </c>
      <c r="C3" s="25">
        <v>5300</v>
      </c>
      <c r="D3" s="64"/>
      <c r="E3" s="24"/>
      <c r="F3" s="24"/>
      <c r="G3" s="13"/>
      <c r="H3" s="1">
        <f>C4*0.8</f>
        <v>424000</v>
      </c>
    </row>
    <row r="4" spans="1:15" ht="24" customHeight="1" x14ac:dyDescent="0.3">
      <c r="B4" s="68" t="s">
        <v>21</v>
      </c>
      <c r="C4" s="65">
        <f>ROUND((C2*C3),0)</f>
        <v>530000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99.75</v>
      </c>
      <c r="D7" s="35">
        <v>2024</v>
      </c>
      <c r="E7" s="35">
        <v>2024</v>
      </c>
      <c r="F7" s="35">
        <v>60</v>
      </c>
      <c r="G7" s="53">
        <v>21500</v>
      </c>
      <c r="H7" s="62">
        <v>0</v>
      </c>
      <c r="I7" s="63">
        <f>IF(H7&gt;=5,90*H7/F7,0)</f>
        <v>0</v>
      </c>
      <c r="J7" s="64">
        <f t="shared" ref="J7:J12" si="0">G7/100*I7</f>
        <v>0</v>
      </c>
      <c r="K7" s="64">
        <f>ROUND((G7-J7),0)</f>
        <v>21500</v>
      </c>
      <c r="L7" s="64">
        <f>ROUND((K7*C7),0)</f>
        <v>2144625</v>
      </c>
      <c r="M7" s="64">
        <f>ROUND((C7*G7),0)</f>
        <v>2144625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2144625</v>
      </c>
      <c r="M27" s="15">
        <f>SUM(M7:M26)</f>
        <v>2144625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74"/>
      <c r="L33" s="82">
        <f>L27*0.1</f>
        <v>214462.5</v>
      </c>
      <c r="M33" s="70"/>
      <c r="N33" s="72"/>
      <c r="O33" s="71"/>
    </row>
    <row r="34" spans="2:15" x14ac:dyDescent="0.3">
      <c r="C34" s="7" t="s">
        <v>22</v>
      </c>
      <c r="D34" s="7"/>
      <c r="E34" s="81"/>
      <c r="F34" s="78"/>
      <c r="H34" s="12"/>
      <c r="J34" s="19"/>
      <c r="K34" s="83" t="s">
        <v>24</v>
      </c>
      <c r="L34" s="84">
        <f>C35+L33</f>
        <v>744462.5</v>
      </c>
      <c r="M34" s="72"/>
      <c r="N34" s="72"/>
    </row>
    <row r="35" spans="2:15" x14ac:dyDescent="0.3">
      <c r="B35" s="2" t="s">
        <v>16</v>
      </c>
      <c r="C35" s="65">
        <f>C4</f>
        <v>530000</v>
      </c>
      <c r="D35" s="74"/>
      <c r="E35" s="17"/>
      <c r="F35" s="79"/>
      <c r="G35" s="17"/>
      <c r="H35" s="18"/>
      <c r="I35" s="16"/>
      <c r="J35" s="69"/>
      <c r="K35" s="74" t="s">
        <v>25</v>
      </c>
      <c r="L35" s="85">
        <f>L34*0.95</f>
        <v>707239.375</v>
      </c>
      <c r="M35" s="72"/>
      <c r="N35" s="71"/>
    </row>
    <row r="36" spans="2:15" x14ac:dyDescent="0.3">
      <c r="B36" s="2" t="s">
        <v>17</v>
      </c>
      <c r="C36" s="65">
        <f>L27</f>
        <v>2144625</v>
      </c>
      <c r="D36" s="74"/>
      <c r="E36" s="17"/>
      <c r="F36" s="79"/>
      <c r="G36" s="17"/>
      <c r="H36" s="18"/>
      <c r="I36" s="16"/>
      <c r="K36" s="86" t="s">
        <v>26</v>
      </c>
      <c r="L36" s="54">
        <f>L34*0.8</f>
        <v>595570</v>
      </c>
    </row>
    <row r="37" spans="2:15" x14ac:dyDescent="0.3">
      <c r="B37" s="11" t="s">
        <v>12</v>
      </c>
      <c r="C37" s="65">
        <f>C35+C36</f>
        <v>2674625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ROUND((C37*0.95),0)</f>
        <v>2540894</v>
      </c>
      <c r="D38" s="30"/>
      <c r="E38" s="80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2139700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2139700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2139700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1549491.5625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M27*0.85</f>
        <v>1822931.25</v>
      </c>
      <c r="D46" s="73"/>
      <c r="E46" s="27"/>
      <c r="F46" s="37"/>
      <c r="G46" s="37"/>
      <c r="H46" s="67"/>
      <c r="I46" s="27"/>
      <c r="J46" s="77"/>
      <c r="K46" s="27"/>
      <c r="L46" s="37"/>
      <c r="M46" s="39"/>
      <c r="N46" s="37"/>
    </row>
    <row r="47" spans="2:15" x14ac:dyDescent="0.3">
      <c r="E47" s="27"/>
      <c r="F47" s="37">
        <v>47.25</v>
      </c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>
        <v>52.5</v>
      </c>
      <c r="G48" s="37"/>
      <c r="H48" s="38"/>
      <c r="I48" s="27"/>
      <c r="J48" s="37"/>
      <c r="K48" s="27"/>
      <c r="L48" s="37"/>
      <c r="M48" s="39"/>
      <c r="N48" s="37"/>
    </row>
    <row r="49" spans="3:14" x14ac:dyDescent="0.3">
      <c r="C49" s="69"/>
      <c r="E49" s="27"/>
      <c r="F49" s="27">
        <f>SUM(F47:F48)</f>
        <v>99.75</v>
      </c>
      <c r="G49" s="37"/>
      <c r="H49" s="37"/>
      <c r="I49" s="27"/>
      <c r="J49" s="37"/>
      <c r="K49" s="40"/>
      <c r="L49" s="37"/>
      <c r="M49" s="39"/>
      <c r="N49" s="37"/>
    </row>
    <row r="50" spans="3:14" x14ac:dyDescent="0.3">
      <c r="C50" s="73"/>
      <c r="E50" s="77"/>
      <c r="F50" s="37"/>
      <c r="G50" s="37"/>
      <c r="H50" s="37"/>
      <c r="I50" s="27"/>
      <c r="J50" s="37"/>
      <c r="K50" s="40"/>
      <c r="L50" s="37"/>
      <c r="M50" s="39"/>
      <c r="N50" s="37"/>
    </row>
    <row r="51" spans="3:14" x14ac:dyDescent="0.3">
      <c r="C51" s="73"/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3:14" x14ac:dyDescent="0.3">
      <c r="C52" s="73"/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3:14" x14ac:dyDescent="0.3">
      <c r="E53" s="27"/>
      <c r="F53" s="77"/>
      <c r="G53" s="37"/>
      <c r="H53" s="37"/>
      <c r="I53" s="27"/>
      <c r="J53" s="37"/>
      <c r="K53" s="40"/>
      <c r="L53" s="37"/>
      <c r="M53" s="39"/>
      <c r="N53" s="37"/>
    </row>
    <row r="54" spans="3:14" x14ac:dyDescent="0.3">
      <c r="E54" s="27"/>
      <c r="F54" s="77"/>
      <c r="G54" s="37"/>
      <c r="H54" s="37"/>
      <c r="I54" s="27"/>
      <c r="J54" s="37"/>
      <c r="K54" s="40"/>
      <c r="L54" s="37"/>
      <c r="M54" s="39"/>
      <c r="N54" s="37"/>
    </row>
    <row r="55" spans="3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3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3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3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3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3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3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3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3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3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>
        <v>27</v>
      </c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D19"/>
  <sheetViews>
    <sheetView topLeftCell="A4" zoomScale="115" zoomScaleNormal="115" workbookViewId="0">
      <selection activeCell="F18" sqref="F18"/>
    </sheetView>
  </sheetViews>
  <sheetFormatPr defaultRowHeight="15" x14ac:dyDescent="0.25"/>
  <sheetData>
    <row r="17" spans="4:4" x14ac:dyDescent="0.25">
      <c r="D17">
        <v>1510000</v>
      </c>
    </row>
    <row r="18" spans="4:4" x14ac:dyDescent="0.25">
      <c r="D18">
        <v>1938</v>
      </c>
    </row>
    <row r="19" spans="4:4" x14ac:dyDescent="0.25">
      <c r="D19" s="76">
        <f>D17/D18</f>
        <v>779.1537667698658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6:D26"/>
  <sheetViews>
    <sheetView topLeftCell="A7" zoomScale="160" zoomScaleNormal="160" workbookViewId="0">
      <selection activeCell="H16" sqref="H16"/>
    </sheetView>
  </sheetViews>
  <sheetFormatPr defaultRowHeight="15" x14ac:dyDescent="0.25"/>
  <cols>
    <col min="4" max="4" width="14.5703125" customWidth="1"/>
  </cols>
  <sheetData>
    <row r="16" spans="4:4" x14ac:dyDescent="0.25">
      <c r="D16">
        <v>1200000</v>
      </c>
    </row>
    <row r="17" spans="4:4" x14ac:dyDescent="0.25">
      <c r="D17">
        <v>900</v>
      </c>
    </row>
    <row r="18" spans="4:4" x14ac:dyDescent="0.25">
      <c r="D18" s="76">
        <f>D16/D17</f>
        <v>1333.3333333333333</v>
      </c>
    </row>
    <row r="26" spans="4:4" x14ac:dyDescent="0.25">
      <c r="D26" s="7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6" sqref="L1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Calculation</vt:lpstr>
      <vt:lpstr>Listing1</vt:lpstr>
      <vt:lpstr>Listing2</vt:lpstr>
      <vt:lpstr>IGR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2024-08-30T06:59:00Z</dcterms:modified>
</cp:coreProperties>
</file>