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Chembur\Vaishali Vikram Mehta\"/>
    </mc:Choice>
  </mc:AlternateContent>
  <xr:revisionPtr revIDLastSave="0" documentId="13_ncr:1_{91614D96-78C8-478D-AE09-FBE0F833F41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36" i="4" l="1"/>
  <c r="R34" i="4" l="1"/>
  <c r="H36" i="4"/>
  <c r="H21" i="4" l="1"/>
  <c r="T22" i="4" l="1"/>
  <c r="T21" i="4"/>
  <c r="T20" i="4"/>
  <c r="H30" i="4"/>
  <c r="P9" i="4"/>
  <c r="W6" i="4"/>
  <c r="V6" i="4"/>
  <c r="U6" i="4"/>
  <c r="V4" i="4"/>
  <c r="W4" i="4" s="1"/>
  <c r="W5" i="4"/>
  <c r="V5" i="4"/>
  <c r="I18" i="4"/>
  <c r="I19" i="4"/>
  <c r="T23" i="4" l="1"/>
  <c r="P12" i="4"/>
  <c r="P11" i="4"/>
  <c r="P10" i="4"/>
  <c r="Q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U4" i="4" s="1"/>
  <c r="F5" i="4"/>
  <c r="U5" i="4" s="1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<sst xmlns="http://schemas.openxmlformats.org/spreadsheetml/2006/main" count="57" uniqueCount="43">
  <si>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</si>
  <si>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</si>
  <si>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</si>
  <si>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</si>
  <si>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</si>
  <si>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</si>
  <si>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</si>
  <si>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</si>
  <si>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</si>
  <si>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</si>
  <si>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</si>
  <si>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</si>
  <si>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</si>
  <si>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</si>
  <si>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rera ca</t>
  </si>
  <si>
    <t>oc - 2023</t>
  </si>
  <si>
    <t>Office No 22, 5th Floor, Wing - C, Mesacon Jewel , L S Road, Alankar, Village - Vile Parle, andheri west</t>
  </si>
  <si>
    <t>rate on ca</t>
  </si>
  <si>
    <t>fmv</t>
  </si>
  <si>
    <t>26.03.24</t>
  </si>
  <si>
    <t>24.06.21</t>
  </si>
  <si>
    <t>30.12.20</t>
  </si>
  <si>
    <t>av</t>
  </si>
  <si>
    <t>sd</t>
  </si>
  <si>
    <t>rd</t>
  </si>
  <si>
    <t xml:space="preserve">2 mechanical car parking </t>
  </si>
  <si>
    <t>dev plaza</t>
  </si>
  <si>
    <t>30000 to 35000 on ca</t>
  </si>
  <si>
    <t>interior</t>
  </si>
  <si>
    <t>mech. Car park</t>
  </si>
  <si>
    <t>5 - same customer</t>
  </si>
  <si>
    <t>office No. 22</t>
  </si>
  <si>
    <t>agreement  = 26.03.2024 - O. no. 22</t>
  </si>
  <si>
    <t>agreement  = 26.03.2024 - O. no. 21</t>
  </si>
  <si>
    <t>RERA CA</t>
  </si>
  <si>
    <t>Office No. 21</t>
  </si>
  <si>
    <t>rate</t>
  </si>
  <si>
    <t>O. No. 21 &amp; 22 merged</t>
  </si>
  <si>
    <t>CA</t>
  </si>
  <si>
    <t>Rate</t>
  </si>
  <si>
    <t>FMV</t>
  </si>
  <si>
    <t>Vastukala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</si>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</sst>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1" fillId="4" borderId="0" xfId="0" applyFon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B4691-2DA8-41E2-9AFE-10DEC031C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44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50AB79-44D8-44FD-A2FE-E270225A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2116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391771</xdr:colOff>
      <xdr:row>47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D8A647-7164-46AF-B32B-35507A853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26171" cy="8668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534836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A6EAE6-FFBC-476C-B7F4-386A6041D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288436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409575</xdr:colOff>
      <xdr:row>45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E93B76-36B1-4BC6-B590-5DDEA23A1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45A6E-FAF5-4286-A2B9-9BEDC88B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03DFF-0B78-4291-9604-1D7D6FB92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515443</xdr:colOff>
      <xdr:row>26</xdr:row>
      <xdr:rowOff>29084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247A5C-E154-4C9F-B139-97882E8EB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830643" cy="36485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486864</xdr:colOff>
      <xdr:row>20</xdr:row>
      <xdr:rowOff>67216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B1B51-60DC-4DF9-A8A0-78DABBAE6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802064" cy="38772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16A830-0EA8-4839-8020-1B0F892DB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675B7-02B1-4746-8470-0E446002F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D00CA6-8C72-45F4-8AF1-62AB5EE0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zoomScaleNormal="100" workbookViewId="0">
      <selection activeCell="V21" sqref="V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2.7109375" customWidth="1"/>
    <col min="18" max="18" width="16" customWidth="1"/>
    <col min="19" max="19" width="9" customWidth="1"/>
    <col min="22" max="22" width="13.42578125" bestFit="1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x14ac:dyDescent="0.25">
      <c r="A2" s="4">
        <f t="shared" ref="A2:A15" si="0">N2</f>
        <v>0</v>
      </c>
      <c r="B2" s="4">
        <f t="shared" ref="B2:B15" si="1">Q2</f>
        <v>478</v>
      </c>
      <c r="C2" s="4">
        <f>B2*1.2</f>
        <v>573.6</v>
      </c>
      <c r="D2" s="4">
        <f t="shared" ref="D2:D13" si="2">C2*1.2</f>
        <v>688.32</v>
      </c>
      <c r="E2" s="5">
        <f t="shared" ref="E2:E13" si="3">R2</f>
        <v>9279000</v>
      </c>
      <c r="F2" s="10">
        <f t="shared" ref="F2:F13" si="4">ROUND((E2/B2),0)</f>
        <v>19412</v>
      </c>
      <c r="G2" s="10">
        <f t="shared" ref="G2:G13" si="5">ROUND((E2/C2),0)</f>
        <v>16177</v>
      </c>
      <c r="H2" s="10">
        <f t="shared" ref="H2:H13" si="6">ROUND((E2/D2),0)</f>
        <v>13481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478</v>
      </c>
      <c r="R2" s="2">
        <v>9279000</v>
      </c>
      <c r="S2" s="8"/>
      <c r="T2" s="8"/>
    </row>
    <row r="3" spans="1:25" x14ac:dyDescent="0.25">
      <c r="A3" s="4">
        <f t="shared" si="0"/>
        <v>0</v>
      </c>
      <c r="B3" s="4">
        <f t="shared" si="1"/>
        <v>0</v>
      </c>
      <c r="C3" s="4">
        <f t="shared" ref="C3:C15" si="9">B3*1.2</f>
        <v>0</v>
      </c>
      <c r="D3" s="4">
        <f t="shared" si="2"/>
        <v>0</v>
      </c>
      <c r="E3" s="5">
        <f t="shared" si="3"/>
        <v>0</v>
      </c>
      <c r="F3" s="10" t="e">
        <f t="shared" si="4"/>
        <v>#DIV/0!</v>
      </c>
      <c r="G3" s="10" t="e">
        <f t="shared" si="5"/>
        <v>#DIV/0!</v>
      </c>
      <c r="H3" s="10" t="e">
        <f t="shared" si="6"/>
        <v>#DIV/0!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0</v>
      </c>
      <c r="R3" s="2">
        <v>0</v>
      </c>
      <c r="S3" s="8"/>
      <c r="T3" s="8"/>
    </row>
    <row r="4" spans="1:25" x14ac:dyDescent="0.25">
      <c r="A4" s="4">
        <f t="shared" si="0"/>
        <v>0</v>
      </c>
      <c r="B4" s="4">
        <f t="shared" si="1"/>
        <v>376</v>
      </c>
      <c r="C4" s="4">
        <f t="shared" si="9"/>
        <v>451.2</v>
      </c>
      <c r="D4" s="4">
        <f t="shared" si="2"/>
        <v>541.43999999999994</v>
      </c>
      <c r="E4" s="16">
        <f t="shared" si="3"/>
        <v>13536000</v>
      </c>
      <c r="F4" s="15">
        <f t="shared" si="4"/>
        <v>36000</v>
      </c>
      <c r="G4" s="10">
        <f t="shared" si="5"/>
        <v>30000</v>
      </c>
      <c r="H4" s="10">
        <f t="shared" si="6"/>
        <v>25000</v>
      </c>
      <c r="I4" s="4" t="e">
        <f>#REF!</f>
        <v>#REF!</v>
      </c>
      <c r="J4" s="4">
        <f t="shared" si="7"/>
        <v>3</v>
      </c>
      <c r="O4">
        <v>0</v>
      </c>
      <c r="P4">
        <f t="shared" si="8"/>
        <v>0</v>
      </c>
      <c r="Q4">
        <v>376</v>
      </c>
      <c r="R4" s="2">
        <v>13536000</v>
      </c>
      <c r="S4" s="8">
        <v>3</v>
      </c>
      <c r="T4" s="8" t="s">
        <v>20</v>
      </c>
      <c r="U4">
        <f>F4*1.2</f>
        <v>43200</v>
      </c>
      <c r="V4" s="2">
        <f>R4+676800+30000</f>
        <v>14242800</v>
      </c>
      <c r="W4">
        <f>V4/Q4</f>
        <v>37879.787234042553</v>
      </c>
      <c r="X4" s="18" t="s">
        <v>41</v>
      </c>
    </row>
    <row r="5" spans="1:25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4">
        <f t="shared" si="2"/>
        <v>576</v>
      </c>
      <c r="E5" s="16">
        <f t="shared" si="3"/>
        <v>16600000</v>
      </c>
      <c r="F5" s="10">
        <f t="shared" si="4"/>
        <v>41500</v>
      </c>
      <c r="G5" s="10">
        <f t="shared" si="5"/>
        <v>34583</v>
      </c>
      <c r="H5" s="10">
        <f t="shared" si="6"/>
        <v>28819</v>
      </c>
      <c r="I5" s="4" t="e">
        <f>#REF!</f>
        <v>#REF!</v>
      </c>
      <c r="J5" s="4" t="str">
        <f t="shared" si="7"/>
        <v>5 - same customer</v>
      </c>
      <c r="O5">
        <v>0</v>
      </c>
      <c r="P5">
        <f t="shared" si="8"/>
        <v>0</v>
      </c>
      <c r="Q5">
        <v>400</v>
      </c>
      <c r="R5" s="2">
        <v>16600000</v>
      </c>
      <c r="S5" s="8" t="s">
        <v>30</v>
      </c>
      <c r="T5" s="8" t="s">
        <v>19</v>
      </c>
      <c r="U5">
        <f>F5*1.2</f>
        <v>49800</v>
      </c>
      <c r="V5" s="2">
        <f>R5+996000+30000</f>
        <v>17626000</v>
      </c>
      <c r="W5">
        <f>V5/Q5</f>
        <v>44065</v>
      </c>
      <c r="X5" s="18"/>
    </row>
    <row r="6" spans="1:25" x14ac:dyDescent="0.25">
      <c r="A6" s="4">
        <f t="shared" si="0"/>
        <v>0</v>
      </c>
      <c r="B6" s="4">
        <f t="shared" si="1"/>
        <v>398</v>
      </c>
      <c r="C6" s="4">
        <f t="shared" si="9"/>
        <v>477.59999999999997</v>
      </c>
      <c r="D6" s="4">
        <f t="shared" si="2"/>
        <v>573.11999999999989</v>
      </c>
      <c r="E6" s="16">
        <f t="shared" si="3"/>
        <v>15000000</v>
      </c>
      <c r="F6" s="15">
        <f t="shared" si="4"/>
        <v>37688</v>
      </c>
      <c r="G6" s="10">
        <f t="shared" si="5"/>
        <v>31407</v>
      </c>
      <c r="H6" s="10">
        <f t="shared" si="6"/>
        <v>26173</v>
      </c>
      <c r="I6" s="4" t="e">
        <f>#REF!</f>
        <v>#REF!</v>
      </c>
      <c r="J6" s="4">
        <f t="shared" si="7"/>
        <v>3</v>
      </c>
      <c r="O6">
        <v>0</v>
      </c>
      <c r="P6">
        <f t="shared" si="8"/>
        <v>0</v>
      </c>
      <c r="Q6">
        <v>398</v>
      </c>
      <c r="R6" s="2">
        <v>15000000</v>
      </c>
      <c r="S6" s="8">
        <v>3</v>
      </c>
      <c r="T6" s="8" t="s">
        <v>21</v>
      </c>
      <c r="U6">
        <f>F6*1.2</f>
        <v>45225.599999999999</v>
      </c>
      <c r="V6" s="2">
        <f>R6+300000+30000</f>
        <v>15330000</v>
      </c>
      <c r="W6">
        <f>V6/Q6</f>
        <v>38517.587939698489</v>
      </c>
      <c r="X6" s="18" t="s">
        <v>41</v>
      </c>
      <c r="Y6" s="18" t="s">
        <v>42</v>
      </c>
    </row>
    <row r="7" spans="1:25" x14ac:dyDescent="0.25">
      <c r="A7" s="4">
        <f t="shared" si="0"/>
        <v>0</v>
      </c>
      <c r="B7" s="4">
        <f t="shared" si="1"/>
        <v>765</v>
      </c>
      <c r="C7" s="4">
        <f t="shared" si="9"/>
        <v>918</v>
      </c>
      <c r="D7" s="4">
        <f t="shared" si="2"/>
        <v>1101.5999999999999</v>
      </c>
      <c r="E7" s="16">
        <f t="shared" si="3"/>
        <v>32000000</v>
      </c>
      <c r="F7" s="15">
        <f t="shared" si="4"/>
        <v>41830</v>
      </c>
      <c r="G7" s="10">
        <f t="shared" si="5"/>
        <v>34858</v>
      </c>
      <c r="H7" s="10">
        <f t="shared" si="6"/>
        <v>29049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765</v>
      </c>
      <c r="R7" s="2">
        <v>32000000</v>
      </c>
      <c r="S7" s="8"/>
      <c r="T7" s="8"/>
      <c r="X7" s="18" t="s">
        <v>41</v>
      </c>
    </row>
    <row r="8" spans="1:25" x14ac:dyDescent="0.25">
      <c r="A8" s="4">
        <f t="shared" si="0"/>
        <v>0</v>
      </c>
      <c r="B8" s="4">
        <f t="shared" si="1"/>
        <v>2130</v>
      </c>
      <c r="C8" s="4">
        <f t="shared" si="9"/>
        <v>2556</v>
      </c>
      <c r="D8" s="4">
        <f t="shared" si="2"/>
        <v>3067.2</v>
      </c>
      <c r="E8" s="16">
        <f t="shared" si="3"/>
        <v>92000000</v>
      </c>
      <c r="F8" s="15">
        <f t="shared" si="4"/>
        <v>43192</v>
      </c>
      <c r="G8" s="10">
        <f t="shared" si="5"/>
        <v>35994</v>
      </c>
      <c r="H8" s="10">
        <f t="shared" si="6"/>
        <v>29995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2130</v>
      </c>
      <c r="R8" s="2">
        <v>92000000</v>
      </c>
      <c r="S8" s="8"/>
      <c r="T8" s="8"/>
      <c r="X8" s="18" t="s">
        <v>41</v>
      </c>
    </row>
    <row r="9" spans="1:25" x14ac:dyDescent="0.25">
      <c r="A9" s="4">
        <f t="shared" si="0"/>
        <v>0</v>
      </c>
      <c r="B9" s="4">
        <f t="shared" si="1"/>
        <v>650.86320000000001</v>
      </c>
      <c r="C9" s="4">
        <f t="shared" si="9"/>
        <v>781.03584000000001</v>
      </c>
      <c r="D9" s="4">
        <f t="shared" si="2"/>
        <v>937.24300799999992</v>
      </c>
      <c r="E9" s="16">
        <f t="shared" si="3"/>
        <v>26100000</v>
      </c>
      <c r="F9" s="10">
        <f t="shared" si="4"/>
        <v>40101</v>
      </c>
      <c r="G9" s="10">
        <f t="shared" si="5"/>
        <v>33417</v>
      </c>
      <c r="H9" s="10">
        <f t="shared" si="6"/>
        <v>27848</v>
      </c>
      <c r="I9" s="4" t="e">
        <f>#REF!</f>
        <v>#REF!</v>
      </c>
      <c r="J9" s="4" t="str">
        <f t="shared" si="7"/>
        <v>dev plaza</v>
      </c>
      <c r="O9">
        <v>0</v>
      </c>
      <c r="P9">
        <f>72.56*10.764</f>
        <v>781.03584000000001</v>
      </c>
      <c r="Q9">
        <f t="shared" ref="Q9" si="10">P9/1.2</f>
        <v>650.86320000000001</v>
      </c>
      <c r="R9" s="2">
        <v>26100000</v>
      </c>
      <c r="S9" s="8" t="s">
        <v>26</v>
      </c>
      <c r="T9" s="8"/>
    </row>
    <row r="10" spans="1:25" x14ac:dyDescent="0.25">
      <c r="A10" s="4">
        <f t="shared" si="0"/>
        <v>0</v>
      </c>
      <c r="B10" s="4">
        <f t="shared" si="1"/>
        <v>700</v>
      </c>
      <c r="C10" s="4">
        <f t="shared" si="9"/>
        <v>840</v>
      </c>
      <c r="D10" s="4">
        <f t="shared" si="2"/>
        <v>1008</v>
      </c>
      <c r="E10" s="16">
        <f t="shared" si="3"/>
        <v>45000000</v>
      </c>
      <c r="F10" s="10">
        <f t="shared" si="4"/>
        <v>64286</v>
      </c>
      <c r="G10" s="10">
        <f t="shared" si="5"/>
        <v>53571</v>
      </c>
      <c r="H10" s="10">
        <f t="shared" si="6"/>
        <v>44643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700</v>
      </c>
      <c r="R10" s="2">
        <v>45000000</v>
      </c>
      <c r="S10" s="8"/>
      <c r="T10" s="8"/>
    </row>
    <row r="11" spans="1:25" x14ac:dyDescent="0.25">
      <c r="A11" s="4">
        <f t="shared" si="0"/>
        <v>0</v>
      </c>
      <c r="B11" s="4">
        <f t="shared" si="1"/>
        <v>2400</v>
      </c>
      <c r="C11" s="4">
        <f t="shared" si="9"/>
        <v>2880</v>
      </c>
      <c r="D11" s="4">
        <f t="shared" si="2"/>
        <v>3456</v>
      </c>
      <c r="E11" s="16">
        <f t="shared" si="3"/>
        <v>72500000</v>
      </c>
      <c r="F11" s="10">
        <f t="shared" si="4"/>
        <v>30208</v>
      </c>
      <c r="G11" s="10">
        <f t="shared" si="5"/>
        <v>25174</v>
      </c>
      <c r="H11" s="10">
        <f t="shared" si="6"/>
        <v>20978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2400</v>
      </c>
      <c r="R11" s="2">
        <v>72500000</v>
      </c>
      <c r="S11" s="8"/>
      <c r="T11" s="8"/>
    </row>
    <row r="12" spans="1:25" x14ac:dyDescent="0.25">
      <c r="A12" s="4">
        <f t="shared" si="0"/>
        <v>0</v>
      </c>
      <c r="B12" s="4">
        <f t="shared" si="1"/>
        <v>286</v>
      </c>
      <c r="C12" s="4">
        <f t="shared" si="9"/>
        <v>343.2</v>
      </c>
      <c r="D12" s="4">
        <f t="shared" si="2"/>
        <v>411.84</v>
      </c>
      <c r="E12" s="16">
        <f t="shared" si="3"/>
        <v>15000000</v>
      </c>
      <c r="F12" s="17">
        <f t="shared" si="4"/>
        <v>52448</v>
      </c>
      <c r="G12" s="10">
        <f t="shared" si="5"/>
        <v>43706</v>
      </c>
      <c r="H12" s="10">
        <f t="shared" si="6"/>
        <v>36422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286</v>
      </c>
      <c r="R12" s="2">
        <v>15000000</v>
      </c>
      <c r="S12" s="8"/>
      <c r="T12" s="8"/>
      <c r="X12" s="18" t="s">
        <v>42</v>
      </c>
    </row>
    <row r="13" spans="1:25" x14ac:dyDescent="0.25">
      <c r="A13" s="4">
        <f t="shared" si="0"/>
        <v>0</v>
      </c>
      <c r="B13" s="4">
        <f t="shared" si="1"/>
        <v>200</v>
      </c>
      <c r="C13" s="4">
        <f t="shared" si="9"/>
        <v>240</v>
      </c>
      <c r="D13" s="4">
        <f t="shared" si="2"/>
        <v>288</v>
      </c>
      <c r="E13" s="16">
        <f t="shared" si="3"/>
        <v>8700000</v>
      </c>
      <c r="F13" s="17">
        <f t="shared" si="4"/>
        <v>43500</v>
      </c>
      <c r="G13" s="10">
        <f t="shared" si="5"/>
        <v>36250</v>
      </c>
      <c r="H13" s="10">
        <f t="shared" si="6"/>
        <v>30208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200</v>
      </c>
      <c r="R13" s="2">
        <v>8700000</v>
      </c>
      <c r="S13" s="8"/>
      <c r="T13" s="8"/>
      <c r="X13" s="18" t="s">
        <v>42</v>
      </c>
    </row>
    <row r="14" spans="1:25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5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16</v>
      </c>
    </row>
    <row r="18" spans="7:24" x14ac:dyDescent="0.25">
      <c r="G18" t="s">
        <v>14</v>
      </c>
      <c r="H18">
        <v>682</v>
      </c>
      <c r="I18">
        <f>I19/H18</f>
        <v>1.1003901466275658</v>
      </c>
    </row>
    <row r="19" spans="7:24" x14ac:dyDescent="0.25">
      <c r="G19" t="s">
        <v>13</v>
      </c>
      <c r="H19">
        <v>750</v>
      </c>
      <c r="I19">
        <f>69.72*10.764</f>
        <v>750.46607999999992</v>
      </c>
      <c r="J19" t="s">
        <v>25</v>
      </c>
      <c r="R19" t="s">
        <v>38</v>
      </c>
      <c r="S19" t="s">
        <v>39</v>
      </c>
      <c r="T19" t="s">
        <v>40</v>
      </c>
    </row>
    <row r="20" spans="7:24" x14ac:dyDescent="0.25">
      <c r="G20" t="s">
        <v>17</v>
      </c>
      <c r="H20">
        <v>41000</v>
      </c>
      <c r="P20" s="11"/>
      <c r="Q20" s="11" t="s">
        <v>31</v>
      </c>
      <c r="R20" s="11">
        <v>682</v>
      </c>
      <c r="S20" s="11">
        <v>41000</v>
      </c>
      <c r="T20" s="11">
        <f>S20*R20</f>
        <v>27962000</v>
      </c>
      <c r="U20" s="11"/>
    </row>
    <row r="21" spans="7:24" x14ac:dyDescent="0.25">
      <c r="G21" t="s">
        <v>18</v>
      </c>
      <c r="H21">
        <f>H20*H18</f>
        <v>27962000</v>
      </c>
      <c r="P21" s="11"/>
      <c r="Q21" s="11" t="s">
        <v>28</v>
      </c>
      <c r="R21" s="11">
        <v>682</v>
      </c>
      <c r="S21" s="11">
        <v>2500</v>
      </c>
      <c r="T21" s="11">
        <f>S21*R21</f>
        <v>1705000</v>
      </c>
      <c r="U21" s="11"/>
    </row>
    <row r="22" spans="7:24" x14ac:dyDescent="0.25">
      <c r="G22" s="6"/>
      <c r="H22" s="6"/>
      <c r="P22" s="11"/>
      <c r="Q22" s="11" t="s">
        <v>29</v>
      </c>
      <c r="R22" s="11">
        <v>2</v>
      </c>
      <c r="S22" s="11">
        <v>500000</v>
      </c>
      <c r="T22" s="11">
        <f>S22*R22</f>
        <v>1000000</v>
      </c>
      <c r="U22" s="11"/>
    </row>
    <row r="23" spans="7:24" x14ac:dyDescent="0.25">
      <c r="I23" t="s">
        <v>27</v>
      </c>
      <c r="P23" s="11"/>
      <c r="Q23" s="11"/>
      <c r="R23" s="11"/>
      <c r="S23" s="11"/>
      <c r="T23" s="11">
        <f>SUM(T20:T22)</f>
        <v>30667000</v>
      </c>
      <c r="U23" s="11"/>
    </row>
    <row r="24" spans="7:24" x14ac:dyDescent="0.25">
      <c r="P24" s="11"/>
      <c r="Q24" s="11"/>
      <c r="R24" s="13"/>
      <c r="S24" s="11"/>
      <c r="T24" s="11"/>
      <c r="U24" s="11"/>
      <c r="V24" s="11"/>
      <c r="W24" s="11"/>
      <c r="X24" s="11"/>
    </row>
    <row r="25" spans="7:24" x14ac:dyDescent="0.25">
      <c r="G25" t="s">
        <v>15</v>
      </c>
      <c r="P25" s="11"/>
      <c r="Q25" s="14"/>
      <c r="R25" s="14"/>
      <c r="S25" s="11"/>
      <c r="T25" s="14"/>
      <c r="U25" s="14"/>
      <c r="V25" s="11"/>
      <c r="W25" s="11"/>
      <c r="X25" s="11"/>
    </row>
    <row r="26" spans="7:24" x14ac:dyDescent="0.25">
      <c r="G26" t="s">
        <v>32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22</v>
      </c>
      <c r="H27">
        <v>28303000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23</v>
      </c>
      <c r="H28">
        <v>1698200</v>
      </c>
      <c r="J28" t="s">
        <v>37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24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SUM(H27:H29)</f>
        <v>30031200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3" t="s">
        <v>35</v>
      </c>
      <c r="R31" s="11" t="s">
        <v>38</v>
      </c>
      <c r="S31" t="s">
        <v>39</v>
      </c>
      <c r="T31" s="11"/>
      <c r="U31" s="11"/>
      <c r="V31" s="11"/>
      <c r="W31" s="11"/>
      <c r="X31" s="11"/>
    </row>
    <row r="32" spans="7:24" x14ac:dyDescent="0.25">
      <c r="G32" t="s">
        <v>33</v>
      </c>
      <c r="P32" s="11"/>
      <c r="Q32" s="11" t="s">
        <v>34</v>
      </c>
      <c r="R32" s="11">
        <v>400</v>
      </c>
      <c r="S32" s="6">
        <v>41000</v>
      </c>
      <c r="T32" s="11"/>
      <c r="U32" s="11"/>
      <c r="V32" s="11"/>
      <c r="W32" s="11"/>
      <c r="X32" s="11"/>
    </row>
    <row r="33" spans="7:24" x14ac:dyDescent="0.25">
      <c r="G33" t="s">
        <v>22</v>
      </c>
      <c r="H33">
        <v>16600000</v>
      </c>
      <c r="P33" s="11"/>
      <c r="Q33" s="11" t="s">
        <v>36</v>
      </c>
      <c r="R33" s="11">
        <v>41000</v>
      </c>
      <c r="S33" s="6">
        <v>2500</v>
      </c>
      <c r="T33" s="11"/>
      <c r="U33" s="11"/>
      <c r="V33" s="11"/>
      <c r="W33" s="11"/>
      <c r="X33" s="11"/>
    </row>
    <row r="34" spans="7:24" x14ac:dyDescent="0.25">
      <c r="G34" t="s">
        <v>23</v>
      </c>
      <c r="H34">
        <v>996000</v>
      </c>
      <c r="Q34" s="11" t="s">
        <v>18</v>
      </c>
      <c r="R34" s="11">
        <f>R33*R32</f>
        <v>16400000</v>
      </c>
    </row>
    <row r="35" spans="7:24" x14ac:dyDescent="0.25">
      <c r="G35" t="s">
        <v>24</v>
      </c>
      <c r="H35">
        <v>30000</v>
      </c>
      <c r="Q35" s="11"/>
      <c r="R35" s="11"/>
      <c r="T35" s="6"/>
    </row>
    <row r="36" spans="7:24" x14ac:dyDescent="0.25">
      <c r="H36">
        <f>SUM(H33:H35)</f>
        <v>17626000</v>
      </c>
      <c r="I36">
        <f>H36+H30</f>
        <v>47657200</v>
      </c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28" sqref="A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2024-09-11T05:41:11Z</dcterms:modified>
</cp:coreProperties>
</file>