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NB\MCC MW 2 Goregaon\Manoj Jagdish Budhia\"/>
    </mc:Choice>
  </mc:AlternateContent>
  <xr:revisionPtr revIDLastSave="0" documentId="13_ncr:1_{ED1B4E77-7AE9-42B7-950F-25DA7503636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R25" i="4" l="1"/>
  <c r="N38" i="4" l="1"/>
  <c r="N39" i="4"/>
  <c r="N35" i="4"/>
  <c r="Q29" i="4" l="1"/>
  <c r="R29" i="4" s="1"/>
  <c r="Q28" i="4"/>
  <c r="R28" i="4" s="1"/>
  <c r="Q27" i="4"/>
  <c r="R27" i="4" s="1"/>
  <c r="Q26" i="4"/>
  <c r="R26" i="4" s="1"/>
  <c r="P28" i="4"/>
  <c r="P25" i="4"/>
  <c r="P27" i="4"/>
  <c r="P26" i="4"/>
  <c r="O26" i="4"/>
  <c r="T28" i="4" l="1"/>
  <c r="S28" i="4"/>
  <c r="T27" i="4"/>
  <c r="S27" i="4"/>
  <c r="S29" i="4"/>
  <c r="T29" i="4"/>
  <c r="S26" i="4"/>
  <c r="T26" i="4"/>
  <c r="T25" i="4"/>
  <c r="S25" i="4"/>
  <c r="R30" i="4"/>
  <c r="Q3" i="4"/>
  <c r="S30" i="4" l="1"/>
  <c r="T30" i="4"/>
  <c r="H20" i="4"/>
  <c r="R12" i="4" l="1"/>
  <c r="R11" i="4"/>
  <c r="R10" i="4"/>
  <c r="R9" i="4"/>
  <c r="Q8" i="4"/>
  <c r="R8" i="4" s="1"/>
  <c r="Q7" i="4"/>
  <c r="R7" i="4" s="1"/>
  <c r="Q6" i="4"/>
  <c r="R6" i="4" s="1"/>
  <c r="Q5" i="4"/>
  <c r="R4" i="4"/>
  <c r="R3" i="4"/>
  <c r="R2" i="4"/>
  <c r="R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Q15" i="4" l="1"/>
  <c r="R15" i="4" s="1"/>
  <c r="J15" i="4"/>
  <c r="I15" i="4"/>
  <c r="E15" i="4"/>
  <c r="A15" i="4"/>
  <c r="R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<sst xmlns="http://schemas.openxmlformats.org/spreadsheetml/2006/main" count="58" uniqueCount="48">
  <si>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</si>
  <si>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</si>
  <si>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</si>
  <si>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</si>
  <si>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</si>
  <si>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</si>
  <si>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</si>
  <si>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</si>
  <si>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</si>
  <si>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</si>
  <si>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</si>
  <si>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</si>
  <si>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</si>
  <si>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Gala No. 101, 1st Floor, Building No 1, Satvik Square Industrial Park, Village - Sativali, </t>
  </si>
  <si>
    <t>bua</t>
  </si>
  <si>
    <t>rate</t>
  </si>
  <si>
    <t>fmv</t>
  </si>
  <si>
    <t>gr</t>
  </si>
  <si>
    <t>01.12.22</t>
  </si>
  <si>
    <t xml:space="preserve">2nd </t>
  </si>
  <si>
    <t>02.02.21</t>
  </si>
  <si>
    <t>01.07.20</t>
  </si>
  <si>
    <t>1st</t>
  </si>
  <si>
    <t>17.02.23</t>
  </si>
  <si>
    <t>Building No.</t>
  </si>
  <si>
    <t>Gala No.</t>
  </si>
  <si>
    <t>BUA</t>
  </si>
  <si>
    <t>terrace</t>
  </si>
  <si>
    <t>40% terrace</t>
  </si>
  <si>
    <t>totla area</t>
  </si>
  <si>
    <t>ca</t>
  </si>
  <si>
    <t xml:space="preserve">1. Prime Location </t>
  </si>
  <si>
    <t>2. Builder's rate - 10000/- psf</t>
  </si>
  <si>
    <t>OC - 2015</t>
  </si>
  <si>
    <t>Dep. Rate</t>
  </si>
  <si>
    <t>RV - 90%</t>
  </si>
  <si>
    <t>DSV - 80%</t>
  </si>
  <si>
    <t>Agreemetn date</t>
  </si>
  <si>
    <t>AV</t>
  </si>
  <si>
    <t>MV</t>
  </si>
  <si>
    <t>17.06.2015</t>
  </si>
  <si>
    <t>28.05.2019</t>
  </si>
  <si>
    <t>02.02.2021</t>
  </si>
  <si>
    <t>mezzanine</t>
  </si>
  <si>
    <t>7.7  - 7 ft</t>
  </si>
  <si>
    <t>106 - back side</t>
  </si>
  <si>
    <t>201- lift back side area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</si>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</sst>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3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43" fontId="0" fillId="0" borderId="0" xfId="1" applyFont="1"/>
    <xf numFmtId="0" fontId="1" fillId="2" borderId="0" xfId="0" applyFont="1" applyFill="1"/>
    <xf numFmtId="0" fontId="2" fillId="0" borderId="1" xfId="0" applyFont="1" applyBorder="1"/>
    <xf numFmtId="0" fontId="2" fillId="2" borderId="1" xfId="0" applyFont="1" applyFill="1" applyBorder="1"/>
    <xf numFmtId="0" fontId="3" fillId="2" borderId="1" xfId="0" applyFont="1" applyFill="1" applyBorder="1"/>
    <xf numFmtId="0" fontId="0" fillId="2" borderId="1" xfId="0" applyFill="1" applyBorder="1"/>
    <xf numFmtId="0" fontId="0" fillId="0" borderId="1" xfId="0" applyBorder="1"/>
    <xf numFmtId="43" fontId="0" fillId="0" borderId="1" xfId="1" applyFont="1" applyBorder="1"/>
    <xf numFmtId="43" fontId="0" fillId="2" borderId="1" xfId="1" applyFont="1" applyFill="1" applyBorder="1"/>
    <xf numFmtId="43" fontId="4" fillId="2" borderId="1" xfId="1" applyFont="1" applyFill="1" applyBorder="1" applyAlignment="1">
      <alignment horizontal="center" vertical="center"/>
    </xf>
    <xf numFmtId="43" fontId="0" fillId="2" borderId="1" xfId="0" applyNumberFormat="1" applyFont="1" applyFill="1" applyBorder="1" applyAlignment="1">
      <alignment horizontal="center" vertical="center"/>
    </xf>
    <xf numFmtId="43" fontId="0" fillId="0" borderId="1" xfId="0" applyNumberFormat="1" applyFont="1" applyBorder="1"/>
    <xf numFmtId="0" fontId="2" fillId="2" borderId="1" xfId="0" applyFont="1" applyFill="1" applyBorder="1" applyAlignment="1">
      <alignment horizontal="center" vertical="center"/>
    </xf>
    <xf numFmtId="43" fontId="2" fillId="2" borderId="1" xfId="1" applyFont="1" applyFill="1" applyBorder="1"/>
    <xf numFmtId="43" fontId="2" fillId="2" borderId="1" xfId="0" applyNumberFormat="1" applyFont="1" applyFill="1" applyBorder="1" applyAlignment="1">
      <alignment horizontal="center" vertical="center"/>
    </xf>
    <xf numFmtId="43" fontId="2" fillId="0" borderId="1" xfId="0" applyNumberFormat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419320-ECEF-4842-B30F-07E59EC96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458455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7835D6-A4DA-47D1-AE0A-88DED223B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92855" cy="86689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382244</xdr:colOff>
      <xdr:row>47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CE81E2-D555-469E-9AE7-3F104AA41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916644" cy="862132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439402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031E07-C816-4A98-BFA4-679CF40CE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73802" cy="865943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2C6107-A6AB-4259-B35A-683E28DDC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48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47241B-7920-4027-A993-7EFE2474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8143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87D840-733B-4876-BBCE-15548FE78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271047-8D37-4FAF-946E-EB66D7E95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334613</xdr:colOff>
      <xdr:row>51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337100-14E0-4EF9-9561-22E3276DF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69013" cy="8430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525139</xdr:colOff>
      <xdr:row>43</xdr:row>
      <xdr:rowOff>153565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5774DA-5E41-4C2E-99B9-63698C0BD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59539" cy="8345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52D7F2-70D6-4206-A929-303BE7BC9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8621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544192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E8FF7E-EC33-4BE5-9F07-E18011440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78592" cy="86213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44</xdr:row>
      <xdr:rowOff>172617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53ACD1-745C-4521-82C1-DD9B88D15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364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39"/>
  <sheetViews>
    <sheetView tabSelected="1" topLeftCell="A10" zoomScale="130" zoomScaleNormal="130" workbookViewId="0">
      <selection activeCell="Q26" sqref="Q26"/>
    </sheetView>
  </sheetViews>
  <sheetFormatPr defaultRowHeight="15" x14ac:dyDescent="0.25"/>
  <cols>
    <col min="1" max="1" width="15.425781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14.5703125" customWidth="1"/>
    <col min="8" max="8" width="10.85546875" customWidth="1"/>
    <col min="9" max="9" width="11.85546875" customWidth="1"/>
    <col min="10" max="10" width="13.42578125" customWidth="1"/>
    <col min="11" max="13" width="9.140625" hidden="1" customWidth="1"/>
    <col min="14" max="14" width="13.28515625" customWidth="1"/>
    <col min="15" max="15" width="7.85546875" customWidth="1"/>
    <col min="16" max="16" width="10.5703125" customWidth="1"/>
    <col min="17" max="17" width="11.42578125" customWidth="1"/>
    <col min="18" max="18" width="16.5703125" customWidth="1"/>
    <col min="19" max="19" width="16" customWidth="1"/>
    <col min="20" max="20" width="17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O1" s="1" t="s">
        <v>7</v>
      </c>
      <c r="P1" s="1" t="s">
        <v>4</v>
      </c>
      <c r="Q1" s="1" t="s">
        <v>5</v>
      </c>
      <c r="R1" s="1" t="s">
        <v>6</v>
      </c>
      <c r="S1" s="1" t="s">
        <v>1</v>
      </c>
      <c r="T1" s="1" t="s">
        <v>3</v>
      </c>
    </row>
    <row r="2" spans="1:21" x14ac:dyDescent="0.25">
      <c r="A2" s="4">
        <f t="shared" ref="A2:A15" si="0">O2</f>
        <v>0</v>
      </c>
      <c r="B2" s="4">
        <f t="shared" ref="B2:B15" si="1">R2</f>
        <v>1136.6666666666667</v>
      </c>
      <c r="C2" s="4">
        <f>B2*1.2</f>
        <v>1364</v>
      </c>
      <c r="D2" s="4">
        <f t="shared" ref="D2:D13" si="2">C2*1.2</f>
        <v>1636.8</v>
      </c>
      <c r="E2" s="5">
        <f t="shared" ref="E2:E13" si="3">S2</f>
        <v>7000000</v>
      </c>
      <c r="F2" s="10">
        <f t="shared" ref="F2:F13" si="4">ROUND((E2/B2),0)</f>
        <v>6158</v>
      </c>
      <c r="G2" s="15">
        <f t="shared" ref="G2:G13" si="5">ROUND((E2/C2),0)</f>
        <v>5132</v>
      </c>
      <c r="H2" s="10">
        <f t="shared" ref="H2:H13" si="6">ROUND((E2/D2),0)</f>
        <v>4277</v>
      </c>
      <c r="I2" s="10" t="e">
        <f>#REF!</f>
        <v>#REF!</v>
      </c>
      <c r="J2" s="4" t="str">
        <f t="shared" ref="J2:J13" si="7">T2</f>
        <v>gr</v>
      </c>
      <c r="P2">
        <v>0</v>
      </c>
      <c r="Q2">
        <v>1364</v>
      </c>
      <c r="R2">
        <f t="shared" ref="R2:R12" si="8">Q2/1.2</f>
        <v>1136.6666666666667</v>
      </c>
      <c r="S2" s="2">
        <v>7000000</v>
      </c>
      <c r="T2" s="8" t="s">
        <v>17</v>
      </c>
      <c r="U2" s="8" t="s">
        <v>18</v>
      </c>
    </row>
    <row r="3" spans="1:21" x14ac:dyDescent="0.25">
      <c r="A3" s="4">
        <f t="shared" si="0"/>
        <v>0</v>
      </c>
      <c r="B3" s="4">
        <f t="shared" si="1"/>
        <v>1747.5</v>
      </c>
      <c r="C3" s="4">
        <f t="shared" ref="C3:C15" si="9">B3*1.2</f>
        <v>2097</v>
      </c>
      <c r="D3" s="4">
        <f t="shared" si="2"/>
        <v>2516.4</v>
      </c>
      <c r="E3" s="5">
        <f t="shared" si="3"/>
        <v>8000000</v>
      </c>
      <c r="F3" s="10">
        <f t="shared" si="4"/>
        <v>4578</v>
      </c>
      <c r="G3" s="10">
        <f t="shared" si="5"/>
        <v>3815</v>
      </c>
      <c r="H3" s="10">
        <f t="shared" si="6"/>
        <v>3179</v>
      </c>
      <c r="I3" s="10" t="e">
        <f>#REF!</f>
        <v>#REF!</v>
      </c>
      <c r="J3" s="4" t="str">
        <f t="shared" si="7"/>
        <v xml:space="preserve">2nd </v>
      </c>
      <c r="P3">
        <v>0</v>
      </c>
      <c r="Q3">
        <f>1297+800</f>
        <v>2097</v>
      </c>
      <c r="R3">
        <f t="shared" si="8"/>
        <v>1747.5</v>
      </c>
      <c r="S3" s="2">
        <v>8000000</v>
      </c>
      <c r="T3" s="8" t="s">
        <v>19</v>
      </c>
      <c r="U3" s="8" t="s">
        <v>20</v>
      </c>
    </row>
    <row r="4" spans="1:21" x14ac:dyDescent="0.25">
      <c r="A4" s="4">
        <f t="shared" si="0"/>
        <v>0</v>
      </c>
      <c r="B4" s="4">
        <f t="shared" si="1"/>
        <v>1136.6666666666667</v>
      </c>
      <c r="C4" s="4">
        <f t="shared" si="9"/>
        <v>1364</v>
      </c>
      <c r="D4" s="4">
        <f t="shared" si="2"/>
        <v>1636.8</v>
      </c>
      <c r="E4" s="5">
        <f t="shared" si="3"/>
        <v>4850000</v>
      </c>
      <c r="F4" s="10">
        <f t="shared" si="4"/>
        <v>4267</v>
      </c>
      <c r="G4" s="10">
        <f t="shared" si="5"/>
        <v>3556</v>
      </c>
      <c r="H4" s="10">
        <f t="shared" si="6"/>
        <v>2963</v>
      </c>
      <c r="I4" s="10" t="e">
        <f>#REF!</f>
        <v>#REF!</v>
      </c>
      <c r="J4" s="4" t="str">
        <f t="shared" si="7"/>
        <v>gr</v>
      </c>
      <c r="P4">
        <v>0</v>
      </c>
      <c r="Q4">
        <v>1364</v>
      </c>
      <c r="R4">
        <f t="shared" si="8"/>
        <v>1136.6666666666667</v>
      </c>
      <c r="S4" s="2">
        <v>4850000</v>
      </c>
      <c r="T4" s="8" t="s">
        <v>17</v>
      </c>
      <c r="U4" s="8" t="s">
        <v>21</v>
      </c>
    </row>
    <row r="5" spans="1:21" x14ac:dyDescent="0.25">
      <c r="A5" s="4">
        <f t="shared" si="0"/>
        <v>0</v>
      </c>
      <c r="B5" s="4">
        <f t="shared" si="1"/>
        <v>661</v>
      </c>
      <c r="C5" s="4">
        <f t="shared" si="9"/>
        <v>793.19999999999993</v>
      </c>
      <c r="D5" s="4">
        <f t="shared" si="2"/>
        <v>951.83999999999992</v>
      </c>
      <c r="E5" s="5">
        <f t="shared" si="3"/>
        <v>5200000</v>
      </c>
      <c r="F5" s="10">
        <f t="shared" si="4"/>
        <v>7867</v>
      </c>
      <c r="G5" s="15">
        <f t="shared" si="5"/>
        <v>6556</v>
      </c>
      <c r="H5" s="10">
        <f t="shared" si="6"/>
        <v>5463</v>
      </c>
      <c r="I5" s="10" t="e">
        <f>#REF!</f>
        <v>#REF!</v>
      </c>
      <c r="J5" s="4" t="str">
        <f t="shared" si="7"/>
        <v>1st</v>
      </c>
      <c r="P5">
        <v>0</v>
      </c>
      <c r="Q5">
        <f t="shared" ref="Q5:Q8" si="10">P5/1.2</f>
        <v>0</v>
      </c>
      <c r="R5">
        <v>661</v>
      </c>
      <c r="S5" s="2">
        <v>5200000</v>
      </c>
      <c r="T5" s="8" t="s">
        <v>22</v>
      </c>
      <c r="U5" s="8" t="s">
        <v>23</v>
      </c>
    </row>
    <row r="6" spans="1:21" x14ac:dyDescent="0.25">
      <c r="A6" s="4">
        <f t="shared" si="0"/>
        <v>0</v>
      </c>
      <c r="B6" s="4">
        <f t="shared" si="1"/>
        <v>3312.5</v>
      </c>
      <c r="C6" s="4">
        <f t="shared" si="9"/>
        <v>3975</v>
      </c>
      <c r="D6" s="4">
        <f t="shared" si="2"/>
        <v>4770</v>
      </c>
      <c r="E6" s="5">
        <f t="shared" si="3"/>
        <v>17400000</v>
      </c>
      <c r="F6" s="10">
        <f t="shared" si="4"/>
        <v>5253</v>
      </c>
      <c r="G6" s="10">
        <f t="shared" si="5"/>
        <v>4377</v>
      </c>
      <c r="H6" s="10">
        <f t="shared" si="6"/>
        <v>3648</v>
      </c>
      <c r="I6" s="10" t="e">
        <f>#REF!</f>
        <v>#REF!</v>
      </c>
      <c r="J6" s="4">
        <f t="shared" si="7"/>
        <v>0</v>
      </c>
      <c r="P6">
        <v>4770</v>
      </c>
      <c r="Q6">
        <f t="shared" si="10"/>
        <v>3975</v>
      </c>
      <c r="R6">
        <f t="shared" si="8"/>
        <v>3312.5</v>
      </c>
      <c r="S6" s="2">
        <v>17400000</v>
      </c>
      <c r="T6" s="8"/>
      <c r="U6" s="8"/>
    </row>
    <row r="7" spans="1:21" x14ac:dyDescent="0.25">
      <c r="A7" s="4">
        <f t="shared" si="0"/>
        <v>0</v>
      </c>
      <c r="B7" s="4">
        <f t="shared" si="1"/>
        <v>1093.75</v>
      </c>
      <c r="C7" s="4">
        <f t="shared" si="9"/>
        <v>1312.5</v>
      </c>
      <c r="D7" s="4">
        <f t="shared" si="2"/>
        <v>1575</v>
      </c>
      <c r="E7" s="5">
        <f t="shared" si="3"/>
        <v>10200000</v>
      </c>
      <c r="F7" s="10">
        <f t="shared" si="4"/>
        <v>9326</v>
      </c>
      <c r="G7" s="10">
        <f t="shared" si="5"/>
        <v>7771</v>
      </c>
      <c r="H7" s="10">
        <f t="shared" si="6"/>
        <v>6476</v>
      </c>
      <c r="I7" s="10" t="e">
        <f>#REF!</f>
        <v>#REF!</v>
      </c>
      <c r="J7" s="4">
        <f t="shared" si="7"/>
        <v>0</v>
      </c>
      <c r="P7">
        <v>1575</v>
      </c>
      <c r="Q7">
        <f t="shared" si="10"/>
        <v>1312.5</v>
      </c>
      <c r="R7">
        <f t="shared" si="8"/>
        <v>1093.75</v>
      </c>
      <c r="S7" s="2">
        <v>10200000</v>
      </c>
      <c r="T7" s="8"/>
      <c r="U7" s="8"/>
    </row>
    <row r="8" spans="1:21" x14ac:dyDescent="0.25">
      <c r="A8" s="4">
        <f t="shared" si="0"/>
        <v>0</v>
      </c>
      <c r="B8" s="4">
        <f t="shared" si="1"/>
        <v>1736.1111111111113</v>
      </c>
      <c r="C8" s="4">
        <f t="shared" si="9"/>
        <v>2083.3333333333335</v>
      </c>
      <c r="D8" s="4">
        <f t="shared" si="2"/>
        <v>2500</v>
      </c>
      <c r="E8" s="5">
        <f t="shared" si="3"/>
        <v>16200000</v>
      </c>
      <c r="F8" s="10">
        <f t="shared" si="4"/>
        <v>9331</v>
      </c>
      <c r="G8" s="10">
        <f t="shared" si="5"/>
        <v>7776</v>
      </c>
      <c r="H8" s="10">
        <f t="shared" si="6"/>
        <v>6480</v>
      </c>
      <c r="I8" s="10" t="e">
        <f>#REF!</f>
        <v>#REF!</v>
      </c>
      <c r="J8" s="4">
        <f t="shared" si="7"/>
        <v>0</v>
      </c>
      <c r="P8">
        <v>2500</v>
      </c>
      <c r="Q8">
        <f t="shared" si="10"/>
        <v>2083.3333333333335</v>
      </c>
      <c r="R8">
        <f t="shared" si="8"/>
        <v>1736.1111111111113</v>
      </c>
      <c r="S8" s="2">
        <v>16200000</v>
      </c>
      <c r="T8" s="8"/>
      <c r="U8" s="8"/>
    </row>
    <row r="9" spans="1:21" x14ac:dyDescent="0.25">
      <c r="A9" s="4">
        <f t="shared" si="0"/>
        <v>0</v>
      </c>
      <c r="B9" s="4">
        <f t="shared" si="1"/>
        <v>2183.3333333333335</v>
      </c>
      <c r="C9" s="4">
        <f t="shared" si="9"/>
        <v>2620</v>
      </c>
      <c r="D9" s="4">
        <f t="shared" si="2"/>
        <v>3144</v>
      </c>
      <c r="E9" s="5">
        <f t="shared" si="3"/>
        <v>25700000</v>
      </c>
      <c r="F9" s="10">
        <f t="shared" si="4"/>
        <v>11771</v>
      </c>
      <c r="G9" s="10">
        <f t="shared" si="5"/>
        <v>9809</v>
      </c>
      <c r="H9" s="10">
        <f t="shared" si="6"/>
        <v>8174</v>
      </c>
      <c r="I9" s="10" t="e">
        <f>#REF!</f>
        <v>#REF!</v>
      </c>
      <c r="J9" s="4">
        <f t="shared" si="7"/>
        <v>0</v>
      </c>
      <c r="P9">
        <v>0</v>
      </c>
      <c r="Q9">
        <v>2620</v>
      </c>
      <c r="R9">
        <f t="shared" si="8"/>
        <v>2183.3333333333335</v>
      </c>
      <c r="S9" s="2">
        <v>25700000</v>
      </c>
      <c r="T9" s="8"/>
      <c r="U9" s="8"/>
    </row>
    <row r="10" spans="1:21" x14ac:dyDescent="0.25">
      <c r="A10" s="4">
        <f t="shared" si="0"/>
        <v>0</v>
      </c>
      <c r="B10" s="4">
        <f t="shared" si="1"/>
        <v>2155.8333333333335</v>
      </c>
      <c r="C10" s="4">
        <f t="shared" si="9"/>
        <v>2587</v>
      </c>
      <c r="D10" s="4">
        <f t="shared" si="2"/>
        <v>3104.4</v>
      </c>
      <c r="E10" s="5">
        <f t="shared" si="3"/>
        <v>25600000</v>
      </c>
      <c r="F10" s="10">
        <f t="shared" si="4"/>
        <v>11875</v>
      </c>
      <c r="G10" s="10">
        <f t="shared" si="5"/>
        <v>9896</v>
      </c>
      <c r="H10" s="10">
        <f t="shared" si="6"/>
        <v>8246</v>
      </c>
      <c r="I10" s="10" t="e">
        <f>#REF!</f>
        <v>#REF!</v>
      </c>
      <c r="J10" s="4">
        <f t="shared" si="7"/>
        <v>0</v>
      </c>
      <c r="P10">
        <v>0</v>
      </c>
      <c r="Q10">
        <v>2587</v>
      </c>
      <c r="R10">
        <f t="shared" si="8"/>
        <v>2155.8333333333335</v>
      </c>
      <c r="S10" s="2">
        <v>25600000</v>
      </c>
      <c r="T10" s="8"/>
      <c r="U10" s="8"/>
    </row>
    <row r="11" spans="1:21" x14ac:dyDescent="0.25">
      <c r="A11" s="4">
        <f t="shared" si="0"/>
        <v>0</v>
      </c>
      <c r="B11" s="4">
        <f t="shared" si="1"/>
        <v>512.5</v>
      </c>
      <c r="C11" s="4">
        <f t="shared" si="9"/>
        <v>615</v>
      </c>
      <c r="D11" s="4">
        <f t="shared" si="2"/>
        <v>738</v>
      </c>
      <c r="E11" s="5">
        <f t="shared" si="3"/>
        <v>7200000</v>
      </c>
      <c r="F11" s="10">
        <f t="shared" si="4"/>
        <v>14049</v>
      </c>
      <c r="G11" s="15">
        <f t="shared" si="5"/>
        <v>11707</v>
      </c>
      <c r="H11" s="10">
        <f t="shared" si="6"/>
        <v>9756</v>
      </c>
      <c r="I11" s="10" t="e">
        <f>#REF!</f>
        <v>#REF!</v>
      </c>
      <c r="J11" s="4">
        <f t="shared" si="7"/>
        <v>0</v>
      </c>
      <c r="P11">
        <v>0</v>
      </c>
      <c r="Q11">
        <v>615</v>
      </c>
      <c r="R11">
        <f t="shared" si="8"/>
        <v>512.5</v>
      </c>
      <c r="S11" s="2">
        <v>7200000</v>
      </c>
      <c r="T11" s="8"/>
      <c r="U11" s="8"/>
    </row>
    <row r="12" spans="1:21" x14ac:dyDescent="0.25">
      <c r="A12" s="4">
        <f t="shared" si="0"/>
        <v>0</v>
      </c>
      <c r="B12" s="4">
        <f t="shared" si="1"/>
        <v>1125</v>
      </c>
      <c r="C12" s="4">
        <f t="shared" si="9"/>
        <v>1350</v>
      </c>
      <c r="D12" s="4">
        <f t="shared" si="2"/>
        <v>1620</v>
      </c>
      <c r="E12" s="5">
        <f t="shared" si="3"/>
        <v>15000000</v>
      </c>
      <c r="F12" s="10">
        <f t="shared" si="4"/>
        <v>13333</v>
      </c>
      <c r="G12" s="15">
        <f t="shared" si="5"/>
        <v>11111</v>
      </c>
      <c r="H12" s="10">
        <f t="shared" si="6"/>
        <v>9259</v>
      </c>
      <c r="I12" s="10" t="e">
        <f>#REF!</f>
        <v>#REF!</v>
      </c>
      <c r="J12" s="4">
        <f t="shared" si="7"/>
        <v>0</v>
      </c>
      <c r="P12">
        <v>0</v>
      </c>
      <c r="Q12">
        <v>1350</v>
      </c>
      <c r="R12">
        <f t="shared" si="8"/>
        <v>1125</v>
      </c>
      <c r="S12" s="2">
        <v>15000000</v>
      </c>
      <c r="T12" s="8"/>
      <c r="U12" s="8"/>
    </row>
    <row r="13" spans="1:21" x14ac:dyDescent="0.25">
      <c r="A13" s="4">
        <f t="shared" si="0"/>
        <v>0</v>
      </c>
      <c r="B13" s="4">
        <f t="shared" si="1"/>
        <v>705</v>
      </c>
      <c r="C13" s="4">
        <f t="shared" si="9"/>
        <v>846</v>
      </c>
      <c r="D13" s="4">
        <f t="shared" si="2"/>
        <v>1015.1999999999999</v>
      </c>
      <c r="E13" s="5">
        <f t="shared" si="3"/>
        <v>9000000</v>
      </c>
      <c r="F13" s="10">
        <f t="shared" si="4"/>
        <v>12766</v>
      </c>
      <c r="G13" s="15">
        <f t="shared" si="5"/>
        <v>10638</v>
      </c>
      <c r="H13" s="10">
        <f t="shared" si="6"/>
        <v>8865</v>
      </c>
      <c r="I13" s="10" t="e">
        <f>#REF!</f>
        <v>#REF!</v>
      </c>
      <c r="J13" s="4">
        <f t="shared" si="7"/>
        <v>0</v>
      </c>
      <c r="P13">
        <v>0</v>
      </c>
      <c r="Q13">
        <v>846</v>
      </c>
      <c r="R13">
        <f t="shared" ref="R13" si="11">Q13/1.2</f>
        <v>705</v>
      </c>
      <c r="S13" s="2">
        <v>9000000</v>
      </c>
      <c r="T13" s="8"/>
      <c r="U13" s="8"/>
    </row>
    <row r="14" spans="1:21" x14ac:dyDescent="0.25">
      <c r="A14" s="4">
        <f t="shared" si="0"/>
        <v>0</v>
      </c>
      <c r="B14" s="4">
        <f t="shared" si="1"/>
        <v>1844.1666666666667</v>
      </c>
      <c r="C14" s="4">
        <f t="shared" si="9"/>
        <v>2213</v>
      </c>
      <c r="D14" s="4">
        <f t="shared" ref="D14:D15" si="12">C14*1.2</f>
        <v>2655.6</v>
      </c>
      <c r="E14" s="5">
        <f t="shared" ref="E14:E15" si="13">S14</f>
        <v>30000000</v>
      </c>
      <c r="F14" s="10">
        <f t="shared" ref="F14:F15" si="14">ROUND((E14/B14),0)</f>
        <v>16268</v>
      </c>
      <c r="G14" s="15">
        <f t="shared" ref="G14:G15" si="15">ROUND((E14/C14),0)</f>
        <v>13556</v>
      </c>
      <c r="H14" s="10">
        <f t="shared" ref="H14:H15" si="16">ROUND((E14/D14),0)</f>
        <v>11297</v>
      </c>
      <c r="I14" s="10" t="e">
        <f>#REF!</f>
        <v>#REF!</v>
      </c>
      <c r="J14" s="4">
        <f t="shared" ref="J14:J15" si="17">T14</f>
        <v>0</v>
      </c>
      <c r="P14">
        <v>0</v>
      </c>
      <c r="Q14">
        <v>2213</v>
      </c>
      <c r="R14">
        <f t="shared" ref="R14:R15" si="18">Q14/1.2</f>
        <v>1844.1666666666667</v>
      </c>
      <c r="S14" s="2">
        <v>30000000</v>
      </c>
      <c r="T14" s="8"/>
      <c r="U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10" t="e">
        <f t="shared" si="15"/>
        <v>#DIV/0!</v>
      </c>
      <c r="H15" s="10" t="e">
        <f t="shared" si="16"/>
        <v>#DIV/0!</v>
      </c>
      <c r="I15" s="10" t="e">
        <f>#REF!</f>
        <v>#REF!</v>
      </c>
      <c r="J15" s="4">
        <f t="shared" si="17"/>
        <v>0</v>
      </c>
      <c r="P15">
        <v>0</v>
      </c>
      <c r="Q15">
        <f t="shared" ref="Q15" si="19">P15/1.2</f>
        <v>0</v>
      </c>
      <c r="R15">
        <f t="shared" si="18"/>
        <v>0</v>
      </c>
      <c r="S15" s="2">
        <v>0</v>
      </c>
      <c r="T15" s="8"/>
      <c r="U15" s="8"/>
    </row>
    <row r="16" spans="1:21" x14ac:dyDescent="0.25">
      <c r="F16" s="8"/>
      <c r="G16" s="8"/>
      <c r="H16" s="8"/>
      <c r="I16" s="8"/>
    </row>
    <row r="17" spans="1:25" x14ac:dyDescent="0.25">
      <c r="F17" s="8"/>
      <c r="G17" s="8" t="s">
        <v>13</v>
      </c>
      <c r="H17" s="8"/>
      <c r="I17" s="8"/>
    </row>
    <row r="18" spans="1:25" x14ac:dyDescent="0.25">
      <c r="G18" t="s">
        <v>14</v>
      </c>
      <c r="H18">
        <v>1114</v>
      </c>
    </row>
    <row r="19" spans="1:25" x14ac:dyDescent="0.25">
      <c r="G19" t="s">
        <v>15</v>
      </c>
      <c r="H19">
        <v>6000</v>
      </c>
    </row>
    <row r="20" spans="1:25" x14ac:dyDescent="0.25">
      <c r="G20" t="s">
        <v>16</v>
      </c>
      <c r="H20">
        <f>H19*H18</f>
        <v>6684000</v>
      </c>
      <c r="Q20" t="s">
        <v>31</v>
      </c>
    </row>
    <row r="21" spans="1:25" x14ac:dyDescent="0.25">
      <c r="Q21" t="s">
        <v>32</v>
      </c>
    </row>
    <row r="22" spans="1:25" x14ac:dyDescent="0.25">
      <c r="G22" s="6"/>
      <c r="H22" s="6"/>
    </row>
    <row r="24" spans="1:25" x14ac:dyDescent="0.25">
      <c r="B24" t="s">
        <v>30</v>
      </c>
      <c r="C24" t="s">
        <v>43</v>
      </c>
      <c r="F24" s="7" t="s">
        <v>30</v>
      </c>
      <c r="G24" s="6" t="s">
        <v>24</v>
      </c>
      <c r="H24" s="16" t="s">
        <v>25</v>
      </c>
      <c r="I24" s="16" t="s">
        <v>2</v>
      </c>
      <c r="J24" s="16" t="s">
        <v>26</v>
      </c>
      <c r="K24" s="16"/>
      <c r="L24" s="16"/>
      <c r="M24" s="16"/>
      <c r="N24" s="16" t="s">
        <v>27</v>
      </c>
      <c r="O24" s="16" t="s">
        <v>28</v>
      </c>
      <c r="P24" s="16" t="s">
        <v>29</v>
      </c>
      <c r="Q24" s="17" t="s">
        <v>34</v>
      </c>
      <c r="R24" s="17" t="s">
        <v>1</v>
      </c>
      <c r="S24" s="18" t="s">
        <v>35</v>
      </c>
      <c r="T24" s="16" t="s">
        <v>36</v>
      </c>
      <c r="U24" s="19"/>
      <c r="V24" s="11"/>
      <c r="W24" s="11"/>
      <c r="X24" s="11"/>
      <c r="Y24" s="11"/>
    </row>
    <row r="25" spans="1:25" x14ac:dyDescent="0.25">
      <c r="A25">
        <v>101</v>
      </c>
      <c r="B25">
        <v>1010</v>
      </c>
      <c r="C25">
        <v>1010</v>
      </c>
      <c r="D25" t="s">
        <v>44</v>
      </c>
      <c r="F25" s="7">
        <v>1001</v>
      </c>
      <c r="G25">
        <v>1</v>
      </c>
      <c r="H25" s="20">
        <v>101</v>
      </c>
      <c r="I25" s="20">
        <v>1</v>
      </c>
      <c r="J25" s="21">
        <v>1114</v>
      </c>
      <c r="K25" s="21"/>
      <c r="L25" s="21"/>
      <c r="M25" s="21"/>
      <c r="N25" s="21">
        <v>0</v>
      </c>
      <c r="O25" s="21"/>
      <c r="P25" s="21">
        <f>J25</f>
        <v>1114</v>
      </c>
      <c r="Q25" s="22">
        <v>8063</v>
      </c>
      <c r="R25" s="23">
        <f>Q25*P25</f>
        <v>8982182</v>
      </c>
      <c r="S25" s="24">
        <f>R25*90%</f>
        <v>8083963.7999999998</v>
      </c>
      <c r="T25" s="25">
        <f>R25*80%</f>
        <v>7185745.6000000006</v>
      </c>
      <c r="U25" s="26"/>
      <c r="V25" s="13"/>
      <c r="W25" s="11"/>
      <c r="X25" s="11"/>
      <c r="Y25" s="11"/>
    </row>
    <row r="26" spans="1:25" x14ac:dyDescent="0.25">
      <c r="A26">
        <v>201</v>
      </c>
      <c r="B26">
        <v>4670</v>
      </c>
      <c r="C26">
        <v>4670</v>
      </c>
      <c r="F26" s="7">
        <v>4670</v>
      </c>
      <c r="G26">
        <v>1</v>
      </c>
      <c r="H26" s="20">
        <v>201</v>
      </c>
      <c r="I26" s="20">
        <v>2</v>
      </c>
      <c r="J26" s="21">
        <v>1297</v>
      </c>
      <c r="K26" s="21"/>
      <c r="L26" s="21"/>
      <c r="M26" s="21"/>
      <c r="N26" s="21">
        <v>2000</v>
      </c>
      <c r="O26" s="21">
        <f>N26*40%</f>
        <v>800</v>
      </c>
      <c r="P26" s="21">
        <f>O26+J26</f>
        <v>2097</v>
      </c>
      <c r="Q26" s="22">
        <f>Q25</f>
        <v>8063</v>
      </c>
      <c r="R26" s="23">
        <f t="shared" ref="R26:R29" si="20">Q26*P26</f>
        <v>16908111</v>
      </c>
      <c r="S26" s="24">
        <f t="shared" ref="S26:S30" si="21">R26*90%</f>
        <v>15217299.9</v>
      </c>
      <c r="T26" s="25">
        <f t="shared" ref="T26:T30" si="22">R26*80%</f>
        <v>13526488.800000001</v>
      </c>
      <c r="U26" s="19"/>
      <c r="V26" s="11"/>
      <c r="W26" s="11"/>
      <c r="X26" s="11"/>
      <c r="Y26" s="11"/>
    </row>
    <row r="27" spans="1:25" x14ac:dyDescent="0.25">
      <c r="A27" t="s">
        <v>46</v>
      </c>
      <c r="B27">
        <v>278</v>
      </c>
      <c r="F27" s="7">
        <v>4742</v>
      </c>
      <c r="G27">
        <v>1</v>
      </c>
      <c r="H27" s="20">
        <v>202</v>
      </c>
      <c r="I27" s="20">
        <v>2</v>
      </c>
      <c r="J27" s="21">
        <v>1297</v>
      </c>
      <c r="K27" s="21"/>
      <c r="L27" s="21"/>
      <c r="M27" s="21"/>
      <c r="N27" s="21">
        <v>2000</v>
      </c>
      <c r="O27" s="21">
        <v>800</v>
      </c>
      <c r="P27" s="21">
        <f>O27+J27</f>
        <v>2097</v>
      </c>
      <c r="Q27" s="22">
        <f>Q25</f>
        <v>8063</v>
      </c>
      <c r="R27" s="23">
        <f t="shared" si="20"/>
        <v>16908111</v>
      </c>
      <c r="S27" s="24">
        <f t="shared" si="21"/>
        <v>15217299.9</v>
      </c>
      <c r="T27" s="25">
        <f t="shared" si="22"/>
        <v>13526488.800000001</v>
      </c>
      <c r="U27" s="19"/>
      <c r="V27" s="11"/>
      <c r="W27" s="11"/>
      <c r="X27" s="11"/>
      <c r="Y27" s="11"/>
    </row>
    <row r="28" spans="1:25" x14ac:dyDescent="0.25">
      <c r="A28">
        <v>20</v>
      </c>
      <c r="B28">
        <v>4742</v>
      </c>
      <c r="C28">
        <v>4742</v>
      </c>
      <c r="F28" s="7">
        <v>832</v>
      </c>
      <c r="G28">
        <v>1</v>
      </c>
      <c r="H28" s="20">
        <v>105</v>
      </c>
      <c r="I28" s="20">
        <v>1</v>
      </c>
      <c r="J28" s="21">
        <v>1297</v>
      </c>
      <c r="K28" s="21"/>
      <c r="L28" s="21"/>
      <c r="M28" s="21"/>
      <c r="N28" s="21">
        <v>0</v>
      </c>
      <c r="O28" s="21">
        <v>0</v>
      </c>
      <c r="P28" s="21">
        <f>J28</f>
        <v>1297</v>
      </c>
      <c r="Q28" s="22">
        <f>Q25</f>
        <v>8063</v>
      </c>
      <c r="R28" s="23">
        <f t="shared" si="20"/>
        <v>10457711</v>
      </c>
      <c r="S28" s="24">
        <f t="shared" si="21"/>
        <v>9411939.9000000004</v>
      </c>
      <c r="T28" s="25">
        <f t="shared" si="22"/>
        <v>8366168.8000000007</v>
      </c>
      <c r="U28" s="17"/>
      <c r="V28" s="12"/>
      <c r="W28" s="11"/>
      <c r="X28" s="11"/>
      <c r="Y28" s="11"/>
    </row>
    <row r="29" spans="1:25" x14ac:dyDescent="0.25">
      <c r="A29">
        <v>105</v>
      </c>
      <c r="B29">
        <v>870</v>
      </c>
      <c r="C29">
        <v>832</v>
      </c>
      <c r="D29">
        <v>6.8</v>
      </c>
      <c r="F29" s="7">
        <v>1455</v>
      </c>
      <c r="G29">
        <v>1</v>
      </c>
      <c r="H29" s="20">
        <v>106</v>
      </c>
      <c r="I29" s="20">
        <v>1</v>
      </c>
      <c r="J29" s="21">
        <v>1290</v>
      </c>
      <c r="K29" s="21"/>
      <c r="L29" s="21"/>
      <c r="M29" s="21"/>
      <c r="N29" s="21">
        <v>0</v>
      </c>
      <c r="O29" s="21">
        <v>0</v>
      </c>
      <c r="P29" s="21">
        <v>1290</v>
      </c>
      <c r="Q29" s="22">
        <f>Q25</f>
        <v>8063</v>
      </c>
      <c r="R29" s="23">
        <f t="shared" si="20"/>
        <v>10401270</v>
      </c>
      <c r="S29" s="24">
        <f t="shared" si="21"/>
        <v>9361143</v>
      </c>
      <c r="T29" s="25">
        <f t="shared" si="22"/>
        <v>8321016</v>
      </c>
      <c r="U29" s="19"/>
      <c r="V29" s="11"/>
      <c r="W29" s="11"/>
      <c r="X29" s="11"/>
      <c r="Y29" s="11"/>
    </row>
    <row r="30" spans="1:25" x14ac:dyDescent="0.25">
      <c r="A30">
        <v>106</v>
      </c>
      <c r="B30">
        <v>1455</v>
      </c>
      <c r="C30">
        <v>1443</v>
      </c>
      <c r="H30" s="16" t="s">
        <v>47</v>
      </c>
      <c r="I30" s="20"/>
      <c r="J30" s="21"/>
      <c r="K30" s="21"/>
      <c r="L30" s="21"/>
      <c r="M30" s="21"/>
      <c r="N30" s="21"/>
      <c r="O30" s="21"/>
      <c r="P30" s="21"/>
      <c r="Q30" s="22"/>
      <c r="R30" s="27">
        <f>SUM(R25:R29)</f>
        <v>63657385</v>
      </c>
      <c r="S30" s="28">
        <f t="shared" si="21"/>
        <v>57291646.5</v>
      </c>
      <c r="T30" s="29">
        <f t="shared" si="22"/>
        <v>50925908</v>
      </c>
      <c r="U30" s="19"/>
      <c r="V30" s="11"/>
      <c r="W30" s="11"/>
      <c r="X30" s="11"/>
      <c r="Y30" s="11"/>
    </row>
    <row r="31" spans="1:25" x14ac:dyDescent="0.25">
      <c r="A31" t="s">
        <v>45</v>
      </c>
      <c r="B31">
        <v>1017</v>
      </c>
      <c r="C31">
        <v>627</v>
      </c>
      <c r="H31" t="s">
        <v>33</v>
      </c>
      <c r="Q31" s="11"/>
      <c r="R31" s="11"/>
      <c r="S31" s="11"/>
      <c r="U31" s="11"/>
      <c r="V31" s="11"/>
      <c r="W31" s="11"/>
      <c r="X31" s="11"/>
      <c r="Y31" s="11"/>
    </row>
    <row r="32" spans="1:25" x14ac:dyDescent="0.25">
      <c r="Q32" s="11"/>
      <c r="R32" s="11"/>
      <c r="S32" s="11"/>
      <c r="T32" s="6"/>
      <c r="U32" s="11"/>
      <c r="V32" s="11"/>
      <c r="W32" s="11"/>
      <c r="X32" s="11"/>
      <c r="Y32" s="11"/>
    </row>
    <row r="33" spans="8:25" x14ac:dyDescent="0.25">
      <c r="Q33" s="11"/>
      <c r="R33" s="11"/>
      <c r="S33" s="11"/>
      <c r="T33" s="6"/>
      <c r="U33" s="11"/>
      <c r="V33" s="11"/>
      <c r="W33" s="11"/>
      <c r="X33" s="11"/>
      <c r="Y33" s="11"/>
    </row>
    <row r="34" spans="8:25" x14ac:dyDescent="0.25">
      <c r="H34" s="6" t="s">
        <v>25</v>
      </c>
      <c r="I34" t="s">
        <v>37</v>
      </c>
      <c r="J34" t="s">
        <v>38</v>
      </c>
      <c r="N34" t="s">
        <v>39</v>
      </c>
      <c r="R34" s="11"/>
      <c r="S34" s="11"/>
    </row>
    <row r="35" spans="8:25" x14ac:dyDescent="0.25">
      <c r="H35">
        <v>101</v>
      </c>
      <c r="I35" t="s">
        <v>40</v>
      </c>
      <c r="J35" s="14">
        <v>4217600</v>
      </c>
      <c r="K35" s="14"/>
      <c r="L35" s="14"/>
      <c r="M35" s="14"/>
      <c r="N35" s="14">
        <f>J35</f>
        <v>4217600</v>
      </c>
      <c r="R35" s="11"/>
      <c r="S35" s="11"/>
      <c r="U35" s="6"/>
    </row>
    <row r="36" spans="8:25" x14ac:dyDescent="0.25">
      <c r="H36">
        <v>201</v>
      </c>
      <c r="I36" t="s">
        <v>41</v>
      </c>
      <c r="J36" s="14">
        <v>7765000</v>
      </c>
      <c r="K36" s="14"/>
      <c r="L36" s="14"/>
      <c r="M36" s="14"/>
      <c r="N36" s="14">
        <v>7718000</v>
      </c>
      <c r="Q36" s="11"/>
      <c r="R36" s="11"/>
      <c r="S36" s="11"/>
      <c r="T36" s="6"/>
    </row>
    <row r="37" spans="8:25" x14ac:dyDescent="0.25">
      <c r="H37">
        <v>202</v>
      </c>
      <c r="I37" t="s">
        <v>42</v>
      </c>
      <c r="J37" s="14">
        <v>8000000</v>
      </c>
      <c r="K37" s="14"/>
      <c r="L37" s="14"/>
      <c r="M37" s="14"/>
      <c r="N37" s="14">
        <v>7951500</v>
      </c>
    </row>
    <row r="38" spans="8:25" x14ac:dyDescent="0.25">
      <c r="H38">
        <v>105</v>
      </c>
      <c r="I38" t="s">
        <v>40</v>
      </c>
      <c r="J38" s="14">
        <v>4910500</v>
      </c>
      <c r="K38" s="14"/>
      <c r="L38" s="14"/>
      <c r="M38" s="14"/>
      <c r="N38" s="14">
        <f>J38</f>
        <v>4910500</v>
      </c>
    </row>
    <row r="39" spans="8:25" x14ac:dyDescent="0.25">
      <c r="H39">
        <v>106</v>
      </c>
      <c r="I39" t="s">
        <v>40</v>
      </c>
      <c r="J39" s="14">
        <v>4884000</v>
      </c>
      <c r="K39" s="14"/>
      <c r="L39" s="14"/>
      <c r="M39" s="14"/>
      <c r="N39" s="14">
        <f>J39</f>
        <v>4884000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DCADC-B1D7-4FE6-83E3-8C3BB21DAD5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2024-08-31T03:57:06Z</dcterms:modified>
</cp:coreProperties>
</file>