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vindrapalsingh Malamsingh Deora - SBI\"/>
    </mc:Choice>
  </mc:AlternateContent>
  <xr:revisionPtr revIDLastSave="0" documentId="13_ncr:1_{1EF79FA7-11D5-4369-A776-0BAA0192720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25" i="16" l="1"/>
  <c r="W20" i="15" l="1"/>
  <c r="S23" i="17"/>
  <c r="U20" i="16"/>
  <c r="V14" i="15"/>
  <c r="T16" i="1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<sst xmlns="http://schemas.openxmlformats.org/spreadsheetml/2006/main" count="49" uniqueCount="43">
  <si>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</si>
  <si>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</si>
  <si>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</si>
  <si>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</si>
  <si>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</si>
  <si>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</si>
  <si>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</si>
  <si>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</si>
  <si>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</si>
  <si>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</si>
  <si>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</si>
  <si>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</si>
  <si>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</si>
  <si>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</si>
  <si>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</si>
  <si>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</si>
  <si>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</si>
  <si>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</si>
  <si>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</si>
  <si>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</si>
  <si>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</si>
  <si>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</si>
  <si>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</si>
  <si>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</si>
  <si>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</si>
  <si>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</si>
  <si>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</si>
  <si>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</si>
  <si>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</si>
  <si>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</si>
  <si>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</si>
  <si>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</si>
  <si>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</si>
  <si>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</si>
  <si>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</si>
  <si>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</si>
  <si>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</si>
  <si>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</si>
  <si>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Bhayandar )  -  Mr. Ravindrapalsingh Malamsingh Deora</t>
  </si>
  <si>
    <t>As per OC</t>
  </si>
  <si>
    <t>Agree SBUA</t>
  </si>
  <si>
    <t>SBUA</t>
  </si>
  <si>
    <t>rate on 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</si>
</sst>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42</xdr:row>
      <xdr:rowOff>48685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9816A-4581-4477-9489-F2350816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39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EB4C8-0D45-4B26-BF7C-5BE1F3A3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6306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37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58E75-6E1F-4864-B2F0-418B46B5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6963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36</xdr:row>
      <xdr:rowOff>143779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A1572A-2637-44AD-A9A6-69052319F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477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42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62865-A00C-47CC-B967-5F54EE16F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6668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A6154-4BA8-4BD2-A65C-9283E9A5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312.5</v>
      </c>
      <c r="C3" s="4">
        <f>B3*1.2</f>
        <v>375</v>
      </c>
      <c r="D3" s="4">
        <f t="shared" ref="D3:D14" si="2">C3*1.2</f>
        <v>450</v>
      </c>
      <c r="E3" s="5">
        <f t="shared" ref="E3:E14" si="3">R3</f>
        <v>2100000</v>
      </c>
      <c r="F3" s="9">
        <f t="shared" ref="F3:F14" si="4">ROUND((E3/B3),0)</f>
        <v>6720</v>
      </c>
      <c r="G3" s="9">
        <f t="shared" ref="G3:G14" si="5">ROUND((E3/C3),0)</f>
        <v>5600</v>
      </c>
      <c r="H3" s="9">
        <f t="shared" ref="H3:H14" si="6">ROUND((E3/D3),0)</f>
        <v>4667</v>
      </c>
      <c r="I3" s="4" t="e">
        <f>#REF!</f>
        <v>#REF!</v>
      </c>
      <c r="J3" s="4">
        <f t="shared" ref="J3:J14" si="7">S3</f>
        <v>0</v>
      </c>
      <c r="O3">
        <v>0</v>
      </c>
      <c r="P3">
        <v>375</v>
      </c>
      <c r="Q3">
        <f t="shared" ref="P3:Q14" si="8">P3/1.2</f>
        <v>312.5</v>
      </c>
      <c r="R3" s="2">
        <v>2100000</v>
      </c>
    </row>
    <row r="4" spans="1:21" x14ac:dyDescent="0.25">
      <c r="A4" s="4">
        <f t="shared" ref="A4:A9" si="9">N4</f>
        <v>0</v>
      </c>
      <c r="B4" s="4">
        <f t="shared" ref="B4:B9" si="10">Q4</f>
        <v>337.5</v>
      </c>
      <c r="C4" s="4">
        <f t="shared" ref="C4:C9" si="11">B4*1.2</f>
        <v>405</v>
      </c>
      <c r="D4" s="4">
        <f t="shared" ref="D4:D9" si="12">C4*1.2</f>
        <v>486</v>
      </c>
      <c r="E4" s="5">
        <f t="shared" ref="E4:E9" si="13">R4</f>
        <v>2700000</v>
      </c>
      <c r="F4" s="9">
        <f t="shared" ref="F4:F9" si="14">ROUND((E4/B4),0)</f>
        <v>8000</v>
      </c>
      <c r="G4" s="9">
        <f t="shared" ref="G4:G9" si="15">ROUND((E4/C4),0)</f>
        <v>6667</v>
      </c>
      <c r="H4" s="9">
        <f t="shared" ref="H4:H9" si="16">ROUND((E4/D4),0)</f>
        <v>5556</v>
      </c>
      <c r="I4" s="4" t="e">
        <f>#REF!</f>
        <v>#REF!</v>
      </c>
      <c r="J4" s="4">
        <f t="shared" ref="J4:J9" si="17">S4</f>
        <v>0</v>
      </c>
      <c r="O4">
        <v>0</v>
      </c>
      <c r="P4">
        <v>405</v>
      </c>
      <c r="Q4">
        <f t="shared" ref="Q4:Q9" si="18">P4/1.2</f>
        <v>337.5</v>
      </c>
      <c r="R4" s="2">
        <v>2700000</v>
      </c>
    </row>
    <row r="5" spans="1:21" s="44" customFormat="1" x14ac:dyDescent="0.25">
      <c r="A5" s="45">
        <f t="shared" si="9"/>
        <v>0</v>
      </c>
      <c r="B5" s="45">
        <f t="shared" si="10"/>
        <v>416.66666666666669</v>
      </c>
      <c r="C5" s="45">
        <f t="shared" si="11"/>
        <v>500</v>
      </c>
      <c r="D5" s="45">
        <f t="shared" si="12"/>
        <v>600</v>
      </c>
      <c r="E5" s="46">
        <f t="shared" si="13"/>
        <v>3410000</v>
      </c>
      <c r="F5" s="45">
        <f t="shared" si="14"/>
        <v>8184</v>
      </c>
      <c r="G5" s="45">
        <f t="shared" si="15"/>
        <v>6820</v>
      </c>
      <c r="H5" s="45">
        <f t="shared" si="16"/>
        <v>5683</v>
      </c>
      <c r="I5" s="45" t="e">
        <f>#REF!</f>
        <v>#REF!</v>
      </c>
      <c r="J5" s="45">
        <f t="shared" si="17"/>
        <v>0</v>
      </c>
      <c r="O5" s="44">
        <v>0</v>
      </c>
      <c r="P5" s="44">
        <v>500</v>
      </c>
      <c r="Q5" s="44">
        <f t="shared" si="18"/>
        <v>416.66666666666669</v>
      </c>
      <c r="R5" s="47">
        <v>3410000</v>
      </c>
    </row>
    <row r="6" spans="1:21" s="44" customFormat="1" x14ac:dyDescent="0.25">
      <c r="A6" s="45">
        <f t="shared" si="9"/>
        <v>0</v>
      </c>
      <c r="B6" s="45">
        <f t="shared" si="10"/>
        <v>408.33333333333337</v>
      </c>
      <c r="C6" s="45">
        <f t="shared" si="11"/>
        <v>490</v>
      </c>
      <c r="D6" s="45">
        <f t="shared" si="12"/>
        <v>588</v>
      </c>
      <c r="E6" s="46">
        <f t="shared" si="13"/>
        <v>3800000</v>
      </c>
      <c r="F6" s="45">
        <f t="shared" si="14"/>
        <v>9306</v>
      </c>
      <c r="G6" s="45">
        <f t="shared" si="15"/>
        <v>7755</v>
      </c>
      <c r="H6" s="45">
        <f t="shared" si="16"/>
        <v>6463</v>
      </c>
      <c r="I6" s="45" t="e">
        <f>#REF!</f>
        <v>#REF!</v>
      </c>
      <c r="J6" s="45">
        <f t="shared" si="17"/>
        <v>0</v>
      </c>
      <c r="O6" s="44">
        <v>0</v>
      </c>
      <c r="P6" s="44">
        <v>490</v>
      </c>
      <c r="Q6" s="44">
        <f t="shared" si="18"/>
        <v>408.33333333333337</v>
      </c>
      <c r="R6" s="47">
        <v>3800000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  <c r="U11" s="44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1" x14ac:dyDescent="0.25">
      <c r="A16" s="4">
        <f t="shared" ref="A16:A28" si="32">N16</f>
        <v>0</v>
      </c>
      <c r="B16" s="4">
        <f t="shared" ref="B16:B28" si="33">Q16</f>
        <v>754.16666666666674</v>
      </c>
      <c r="C16" s="4">
        <f>B16*1.2</f>
        <v>905.00000000000011</v>
      </c>
      <c r="D16" s="4">
        <f t="shared" ref="D16:D28" si="34">C16*1.2</f>
        <v>1086</v>
      </c>
      <c r="E16" s="5">
        <f t="shared" ref="E16:E28" si="35">R16</f>
        <v>6000000</v>
      </c>
      <c r="F16" s="9">
        <f t="shared" ref="F16:F28" si="36">ROUND((E16/B16),0)</f>
        <v>7956</v>
      </c>
      <c r="G16" s="9">
        <f t="shared" ref="G16:G28" si="37">ROUND((E16/C16),0)</f>
        <v>6630</v>
      </c>
      <c r="H16" s="9">
        <f t="shared" ref="H16:H28" si="38">ROUND((E16/D16),0)</f>
        <v>5525</v>
      </c>
      <c r="I16" s="4" t="e">
        <f>#REF!</f>
        <v>#REF!</v>
      </c>
      <c r="J16" s="4">
        <f t="shared" ref="J16:J28" si="39">S16</f>
        <v>0</v>
      </c>
      <c r="O16">
        <v>0</v>
      </c>
      <c r="P16">
        <v>905</v>
      </c>
      <c r="Q16">
        <f t="shared" ref="P16:Q28" si="40">P16/1.2</f>
        <v>754.16666666666674</v>
      </c>
      <c r="R16" s="2">
        <v>6000000</v>
      </c>
    </row>
    <row r="17" spans="1:24" x14ac:dyDescent="0.25">
      <c r="A17" s="4">
        <f t="shared" si="32"/>
        <v>0</v>
      </c>
      <c r="B17" s="4">
        <f t="shared" si="33"/>
        <v>754.16666666666674</v>
      </c>
      <c r="C17" s="4">
        <f t="shared" ref="C17:C28" si="41">B17*1.2</f>
        <v>905.00000000000011</v>
      </c>
      <c r="D17" s="4">
        <f t="shared" si="34"/>
        <v>1086</v>
      </c>
      <c r="E17" s="5">
        <f t="shared" si="35"/>
        <v>6000000</v>
      </c>
      <c r="F17" s="9">
        <f t="shared" si="36"/>
        <v>7956</v>
      </c>
      <c r="G17" s="9">
        <f t="shared" si="37"/>
        <v>6630</v>
      </c>
      <c r="H17" s="9">
        <f t="shared" si="38"/>
        <v>5525</v>
      </c>
      <c r="I17" s="4" t="e">
        <f>#REF!</f>
        <v>#REF!</v>
      </c>
      <c r="J17" s="4">
        <f t="shared" si="39"/>
        <v>0</v>
      </c>
      <c r="O17">
        <v>0</v>
      </c>
      <c r="P17">
        <v>905</v>
      </c>
      <c r="Q17">
        <f t="shared" si="40"/>
        <v>754.16666666666674</v>
      </c>
      <c r="R17" s="2">
        <v>6000000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905</v>
      </c>
      <c r="C19" s="4">
        <f t="shared" si="41"/>
        <v>1086</v>
      </c>
      <c r="D19" s="4">
        <f t="shared" si="34"/>
        <v>1303.2</v>
      </c>
      <c r="E19" s="5">
        <f t="shared" si="35"/>
        <v>6000000</v>
      </c>
      <c r="F19" s="9">
        <f t="shared" si="36"/>
        <v>6630</v>
      </c>
      <c r="G19" s="9">
        <f t="shared" si="37"/>
        <v>5525</v>
      </c>
      <c r="H19" s="9">
        <f t="shared" si="38"/>
        <v>4604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905</v>
      </c>
      <c r="R19" s="2">
        <v>6000000</v>
      </c>
    </row>
    <row r="20" spans="1:24" s="44" customFormat="1" x14ac:dyDescent="0.25">
      <c r="A20" s="45">
        <f t="shared" si="32"/>
        <v>0</v>
      </c>
      <c r="B20" s="45">
        <f t="shared" si="33"/>
        <v>628.47222222222229</v>
      </c>
      <c r="C20" s="45">
        <f t="shared" si="41"/>
        <v>754.16666666666674</v>
      </c>
      <c r="D20" s="45">
        <f t="shared" si="34"/>
        <v>905.00000000000011</v>
      </c>
      <c r="E20" s="46">
        <f t="shared" si="35"/>
        <v>6000000</v>
      </c>
      <c r="F20" s="45">
        <f t="shared" si="36"/>
        <v>9547</v>
      </c>
      <c r="G20" s="45">
        <f t="shared" si="37"/>
        <v>7956</v>
      </c>
      <c r="H20" s="45">
        <f t="shared" si="38"/>
        <v>6630</v>
      </c>
      <c r="I20" s="45" t="e">
        <f>#REF!</f>
        <v>#REF!</v>
      </c>
      <c r="J20" s="45">
        <f t="shared" si="39"/>
        <v>0</v>
      </c>
      <c r="O20" s="44">
        <v>905</v>
      </c>
      <c r="P20" s="44">
        <f t="shared" si="40"/>
        <v>754.16666666666674</v>
      </c>
      <c r="Q20" s="44">
        <f t="shared" si="40"/>
        <v>628.47222222222229</v>
      </c>
      <c r="R20" s="47">
        <v>6000000</v>
      </c>
    </row>
    <row r="21" spans="1:24" s="44" customFormat="1" x14ac:dyDescent="0.25">
      <c r="A21" s="45">
        <f t="shared" si="32"/>
        <v>0</v>
      </c>
      <c r="B21" s="45">
        <f t="shared" si="33"/>
        <v>628.47222222222229</v>
      </c>
      <c r="C21" s="45">
        <f t="shared" si="41"/>
        <v>754.16666666666674</v>
      </c>
      <c r="D21" s="45">
        <f t="shared" si="34"/>
        <v>905.00000000000011</v>
      </c>
      <c r="E21" s="46">
        <f t="shared" si="35"/>
        <v>6000000</v>
      </c>
      <c r="F21" s="45">
        <f t="shared" si="36"/>
        <v>9547</v>
      </c>
      <c r="G21" s="45">
        <f t="shared" si="37"/>
        <v>7956</v>
      </c>
      <c r="H21" s="45">
        <f t="shared" si="38"/>
        <v>6630</v>
      </c>
      <c r="I21" s="45" t="e">
        <f>#REF!</f>
        <v>#REF!</v>
      </c>
      <c r="J21" s="45">
        <f t="shared" si="39"/>
        <v>0</v>
      </c>
      <c r="O21" s="44">
        <v>905</v>
      </c>
      <c r="P21" s="44">
        <f t="shared" si="40"/>
        <v>754.16666666666674</v>
      </c>
      <c r="Q21" s="44">
        <f t="shared" si="40"/>
        <v>628.47222222222229</v>
      </c>
      <c r="R21" s="47">
        <v>6000000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7000</v>
      </c>
      <c r="X29" s="20" t="s">
        <v>42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905</v>
      </c>
      <c r="S31" s="10"/>
      <c r="T31" s="10"/>
      <c r="U31" s="17" t="s">
        <v>15</v>
      </c>
      <c r="V31" s="18"/>
      <c r="W31" s="19">
        <f>W29-W30</f>
        <v>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38</v>
      </c>
      <c r="X34" s="31">
        <v>2002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33</v>
      </c>
      <c r="X36" s="24"/>
    </row>
    <row r="37" spans="15:25" ht="15.75" x14ac:dyDescent="0.25">
      <c r="U37" s="17"/>
      <c r="V37" s="26"/>
      <c r="W37" s="27">
        <f>W36%</f>
        <v>0.33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825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6175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41</v>
      </c>
      <c r="V44" s="30"/>
      <c r="W44" s="25">
        <v>905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5588375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5476607.5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4470700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2262500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11642.447916666666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9" sqref="S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6:T16"/>
  <sheetViews>
    <sheetView topLeftCell="A6" workbookViewId="0">
      <selection activeCell="T17" sqref="T17"/>
    </sheetView>
  </sheetViews>
  <sheetFormatPr defaultRowHeight="15" x14ac:dyDescent="0.25"/>
  <sheetData>
    <row r="16" spans="19:20" x14ac:dyDescent="0.25">
      <c r="S16">
        <v>34.85</v>
      </c>
      <c r="T16">
        <f>S16*10.764</f>
        <v>375.12540000000001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W20"/>
  <sheetViews>
    <sheetView zoomScaleNormal="100" workbookViewId="0">
      <selection activeCell="O26" sqref="O26"/>
    </sheetView>
  </sheetViews>
  <sheetFormatPr defaultRowHeight="15" x14ac:dyDescent="0.25"/>
  <cols>
    <col min="23" max="23" width="17.140625" customWidth="1"/>
  </cols>
  <sheetData>
    <row r="2" spans="1:22" x14ac:dyDescent="0.25">
      <c r="A2" s="6"/>
    </row>
    <row r="14" spans="1:22" x14ac:dyDescent="0.25">
      <c r="U14">
        <v>37.630000000000003</v>
      </c>
      <c r="V14">
        <f>U14*10.764</f>
        <v>405.04932000000002</v>
      </c>
    </row>
    <row r="17" spans="23:23" x14ac:dyDescent="0.25">
      <c r="W17">
        <v>2500000</v>
      </c>
    </row>
    <row r="18" spans="23:23" x14ac:dyDescent="0.25">
      <c r="W18">
        <v>175000</v>
      </c>
    </row>
    <row r="19" spans="23:23" x14ac:dyDescent="0.25">
      <c r="W19">
        <v>25000</v>
      </c>
    </row>
    <row r="20" spans="23:23" x14ac:dyDescent="0.25">
      <c r="W20">
        <f>SUM(W17:W19)</f>
        <v>2700000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8:X25"/>
  <sheetViews>
    <sheetView zoomScaleNormal="100" workbookViewId="0">
      <selection activeCell="X33" sqref="X33"/>
    </sheetView>
  </sheetViews>
  <sheetFormatPr defaultRowHeight="15" x14ac:dyDescent="0.25"/>
  <cols>
    <col min="24" max="24" width="14.28515625" customWidth="1"/>
  </cols>
  <sheetData>
    <row r="18" spans="20:24" ht="3.75" customHeight="1" x14ac:dyDescent="0.25"/>
    <row r="19" spans="20:24" hidden="1" x14ac:dyDescent="0.25"/>
    <row r="20" spans="20:24" x14ac:dyDescent="0.25">
      <c r="T20">
        <v>46.47</v>
      </c>
      <c r="U20">
        <f>T20*10.764</f>
        <v>500.20307999999994</v>
      </c>
    </row>
    <row r="22" spans="20:24" x14ac:dyDescent="0.25">
      <c r="X22">
        <v>3250000</v>
      </c>
    </row>
    <row r="23" spans="20:24" x14ac:dyDescent="0.25">
      <c r="X23">
        <v>130000</v>
      </c>
    </row>
    <row r="24" spans="20:24" x14ac:dyDescent="0.25">
      <c r="X24">
        <v>30000</v>
      </c>
    </row>
    <row r="25" spans="20:24" x14ac:dyDescent="0.25">
      <c r="X25">
        <f>SUM(X22:X24)</f>
        <v>3410000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3:S23"/>
  <sheetViews>
    <sheetView topLeftCell="A7" zoomScaleNormal="100" workbookViewId="0">
      <selection activeCell="S24" sqref="S24"/>
    </sheetView>
  </sheetViews>
  <sheetFormatPr defaultRowHeight="15" x14ac:dyDescent="0.25"/>
  <sheetData>
    <row r="23" spans="18:19" x14ac:dyDescent="0.25">
      <c r="R23">
        <v>45.54</v>
      </c>
      <c r="S23">
        <f>R23*10.764</f>
        <v>490.19255999999996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2024-08-27T11:48:28Z</dcterms:modified>
</cp:coreProperties>
</file>