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ahil Nagar APF\"/>
    </mc:Choice>
  </mc:AlternateContent>
  <bookViews>
    <workbookView xWindow="0" yWindow="0" windowWidth="20490" windowHeight="7755" tabRatio="945" activeTab="5"/>
  </bookViews>
  <sheets>
    <sheet name="Building_A" sheetId="110" r:id="rId1"/>
    <sheet name="Building_B" sheetId="156" r:id="rId2"/>
    <sheet name="Building_C_D_E_F_G_H" sheetId="157" r:id="rId3"/>
    <sheet name="Building_I" sheetId="158" r:id="rId4"/>
    <sheet name="IGR" sheetId="115" r:id="rId5"/>
    <sheet name="Total" sheetId="133" r:id="rId6"/>
    <sheet name="Listing_1" sheetId="149" r:id="rId7"/>
  </sheets>
  <definedNames>
    <definedName name="_xlnm._FilterDatabase" localSheetId="0" hidden="1">Building_A!#REF!</definedName>
  </definedNames>
  <calcPr calcId="152511"/>
</workbook>
</file>

<file path=xl/calcChain.xml><?xml version="1.0" encoding="utf-8"?>
<calcChain xmlns="http://schemas.openxmlformats.org/spreadsheetml/2006/main">
  <c r="F24" i="149" l="1"/>
  <c r="G18" i="133"/>
  <c r="G17" i="133"/>
  <c r="G16" i="133"/>
  <c r="G15" i="133"/>
  <c r="F16" i="133"/>
  <c r="F17" i="133"/>
  <c r="F18" i="133"/>
  <c r="F15" i="133"/>
  <c r="E12" i="133"/>
  <c r="H10" i="133"/>
  <c r="G10" i="133"/>
  <c r="F10" i="133"/>
  <c r="E10" i="133"/>
  <c r="D10" i="133"/>
  <c r="H9" i="133"/>
  <c r="G9" i="133"/>
  <c r="H8" i="133"/>
  <c r="G8" i="133"/>
  <c r="H7" i="133"/>
  <c r="G7" i="133"/>
  <c r="G3" i="110"/>
  <c r="H3" i="110"/>
  <c r="J3" i="110" s="1"/>
  <c r="G4" i="110"/>
  <c r="H4" i="110" s="1"/>
  <c r="J8" i="158"/>
  <c r="K8" i="158" s="1"/>
  <c r="H8" i="158"/>
  <c r="G8" i="158"/>
  <c r="M48" i="157"/>
  <c r="M49" i="157"/>
  <c r="M50" i="157"/>
  <c r="M51" i="157"/>
  <c r="M52" i="157"/>
  <c r="M53" i="157"/>
  <c r="M54" i="157"/>
  <c r="M55" i="157"/>
  <c r="M56" i="157"/>
  <c r="M57" i="157"/>
  <c r="M58" i="157"/>
  <c r="M40" i="157"/>
  <c r="M41" i="157"/>
  <c r="M42" i="157"/>
  <c r="M43" i="157"/>
  <c r="M44" i="157"/>
  <c r="M45" i="157"/>
  <c r="M46" i="157"/>
  <c r="M47" i="157"/>
  <c r="M27" i="157"/>
  <c r="M28" i="157"/>
  <c r="M29" i="157"/>
  <c r="M30" i="157"/>
  <c r="M31" i="157"/>
  <c r="M32" i="157"/>
  <c r="M33" i="157"/>
  <c r="M34" i="157"/>
  <c r="M35" i="157"/>
  <c r="M36" i="157"/>
  <c r="M37" i="157"/>
  <c r="M38" i="157"/>
  <c r="M39" i="157"/>
  <c r="M16" i="157"/>
  <c r="M17" i="157"/>
  <c r="M18" i="157"/>
  <c r="M19" i="157"/>
  <c r="M20" i="157"/>
  <c r="M21" i="157"/>
  <c r="M22" i="157"/>
  <c r="M23" i="157"/>
  <c r="M24" i="157"/>
  <c r="M25" i="157"/>
  <c r="M26" i="157"/>
  <c r="L59" i="157"/>
  <c r="K59" i="157"/>
  <c r="J59" i="157"/>
  <c r="H59" i="157"/>
  <c r="G59" i="157"/>
  <c r="L14" i="156"/>
  <c r="K14" i="156"/>
  <c r="J14" i="156"/>
  <c r="H14" i="156"/>
  <c r="G14" i="156"/>
  <c r="G16" i="110"/>
  <c r="H7" i="158"/>
  <c r="H6" i="158"/>
  <c r="G7" i="158"/>
  <c r="G6" i="158"/>
  <c r="G4" i="158"/>
  <c r="H4" i="158" s="1"/>
  <c r="H3" i="158"/>
  <c r="G3" i="158"/>
  <c r="K18" i="158"/>
  <c r="I18" i="158"/>
  <c r="L18" i="158" s="1"/>
  <c r="H57" i="157"/>
  <c r="H58" i="157"/>
  <c r="H50" i="157"/>
  <c r="H51" i="157"/>
  <c r="H52" i="157"/>
  <c r="H53" i="157"/>
  <c r="H54" i="157"/>
  <c r="H55" i="157"/>
  <c r="H56" i="157"/>
  <c r="H39" i="157"/>
  <c r="H40" i="157"/>
  <c r="H41" i="157"/>
  <c r="H42" i="157"/>
  <c r="H43" i="157"/>
  <c r="H44" i="157"/>
  <c r="H45" i="157"/>
  <c r="H46" i="157"/>
  <c r="H47" i="157"/>
  <c r="H48" i="157"/>
  <c r="H49" i="157"/>
  <c r="H33" i="157"/>
  <c r="H34" i="157"/>
  <c r="H35" i="157"/>
  <c r="H36" i="157"/>
  <c r="H37" i="157"/>
  <c r="H38" i="157"/>
  <c r="H17" i="157"/>
  <c r="H18" i="157"/>
  <c r="H19" i="157"/>
  <c r="H20" i="157"/>
  <c r="H21" i="157"/>
  <c r="H22" i="157"/>
  <c r="H23" i="157"/>
  <c r="H24" i="157"/>
  <c r="H25" i="157"/>
  <c r="H26" i="157"/>
  <c r="H27" i="157"/>
  <c r="H28" i="157"/>
  <c r="H29" i="157"/>
  <c r="H30" i="157"/>
  <c r="H31" i="157"/>
  <c r="H32" i="157"/>
  <c r="H16" i="157"/>
  <c r="H4" i="157"/>
  <c r="H5" i="157"/>
  <c r="H6" i="157"/>
  <c r="H7" i="157"/>
  <c r="H8" i="157"/>
  <c r="H9" i="157"/>
  <c r="H10" i="157"/>
  <c r="H11" i="157"/>
  <c r="H12" i="157"/>
  <c r="H13" i="157"/>
  <c r="H14" i="157"/>
  <c r="H3" i="157"/>
  <c r="G58" i="157"/>
  <c r="G52" i="157"/>
  <c r="G53" i="157"/>
  <c r="G54" i="157"/>
  <c r="G55" i="157"/>
  <c r="G56" i="157"/>
  <c r="G57" i="157"/>
  <c r="G36" i="157"/>
  <c r="G37" i="157"/>
  <c r="G38" i="157"/>
  <c r="G39" i="157"/>
  <c r="G40" i="157"/>
  <c r="G41" i="157"/>
  <c r="G42" i="157"/>
  <c r="G43" i="157"/>
  <c r="G44" i="157"/>
  <c r="G45" i="157"/>
  <c r="G46" i="157"/>
  <c r="G47" i="157"/>
  <c r="G48" i="157"/>
  <c r="G49" i="157"/>
  <c r="G50" i="157"/>
  <c r="G51" i="157"/>
  <c r="G30" i="157"/>
  <c r="G31" i="157"/>
  <c r="G32" i="157"/>
  <c r="G33" i="157"/>
  <c r="G34" i="157"/>
  <c r="G35" i="157"/>
  <c r="G17" i="157"/>
  <c r="G18" i="157"/>
  <c r="G19" i="157"/>
  <c r="G20" i="157"/>
  <c r="G21" i="157"/>
  <c r="G22" i="157"/>
  <c r="G23" i="157"/>
  <c r="G24" i="157"/>
  <c r="G25" i="157"/>
  <c r="G26" i="157"/>
  <c r="G27" i="157"/>
  <c r="G28" i="157"/>
  <c r="G29" i="157"/>
  <c r="G16" i="157"/>
  <c r="G4" i="157"/>
  <c r="G5" i="157"/>
  <c r="G6" i="157"/>
  <c r="G7" i="157"/>
  <c r="G8" i="157"/>
  <c r="G9" i="157"/>
  <c r="G10" i="157"/>
  <c r="G11" i="157"/>
  <c r="G12" i="157"/>
  <c r="G13" i="157"/>
  <c r="G14" i="157"/>
  <c r="G3" i="157"/>
  <c r="J66" i="157"/>
  <c r="H66" i="157"/>
  <c r="H8" i="156"/>
  <c r="H9" i="156"/>
  <c r="H10" i="156"/>
  <c r="H11" i="156"/>
  <c r="H12" i="156"/>
  <c r="H13" i="156"/>
  <c r="G8" i="156"/>
  <c r="G9" i="156"/>
  <c r="G10" i="156"/>
  <c r="G11" i="156"/>
  <c r="G12" i="156"/>
  <c r="G13" i="156"/>
  <c r="G7" i="156"/>
  <c r="H7" i="156" s="1"/>
  <c r="G5" i="156"/>
  <c r="H5" i="156" s="1"/>
  <c r="H3" i="156"/>
  <c r="G3" i="156"/>
  <c r="J21" i="156"/>
  <c r="H21" i="156"/>
  <c r="K21" i="156" s="1"/>
  <c r="H7" i="110"/>
  <c r="H8" i="110"/>
  <c r="H9" i="110"/>
  <c r="H10" i="110"/>
  <c r="H11" i="110"/>
  <c r="H12" i="110"/>
  <c r="H13" i="110"/>
  <c r="H14" i="110"/>
  <c r="H15" i="110"/>
  <c r="H6" i="110"/>
  <c r="G7" i="110"/>
  <c r="G8" i="110"/>
  <c r="G9" i="110"/>
  <c r="G10" i="110"/>
  <c r="G11" i="110"/>
  <c r="G12" i="110"/>
  <c r="G13" i="110"/>
  <c r="G14" i="110"/>
  <c r="G15" i="110"/>
  <c r="G6" i="110"/>
  <c r="M21" i="110"/>
  <c r="L21" i="110"/>
  <c r="J21" i="110"/>
  <c r="J4" i="110" l="1"/>
  <c r="H16" i="110"/>
  <c r="L3" i="110"/>
  <c r="M3" i="110"/>
  <c r="K3" i="110"/>
  <c r="M8" i="158"/>
  <c r="L8" i="158"/>
  <c r="K66" i="157"/>
  <c r="J7" i="158"/>
  <c r="K7" i="158" s="1"/>
  <c r="J6" i="158"/>
  <c r="K6" i="158" s="1"/>
  <c r="J4" i="158"/>
  <c r="K4" i="158" s="1"/>
  <c r="J3" i="158"/>
  <c r="K3" i="158" s="1"/>
  <c r="J56" i="157"/>
  <c r="K56" i="157" s="1"/>
  <c r="J57" i="157"/>
  <c r="K57" i="157" s="1"/>
  <c r="J58" i="157"/>
  <c r="K58" i="157" s="1"/>
  <c r="J49" i="157"/>
  <c r="K49" i="157" s="1"/>
  <c r="J50" i="157"/>
  <c r="K50" i="157" s="1"/>
  <c r="J51" i="157"/>
  <c r="K51" i="157" s="1"/>
  <c r="J52" i="157"/>
  <c r="K52" i="157" s="1"/>
  <c r="J53" i="157"/>
  <c r="K53" i="157" s="1"/>
  <c r="J54" i="157"/>
  <c r="K54" i="157" s="1"/>
  <c r="J55" i="157"/>
  <c r="K55" i="157" s="1"/>
  <c r="J37" i="157"/>
  <c r="K37" i="157" s="1"/>
  <c r="J38" i="157"/>
  <c r="K38" i="157" s="1"/>
  <c r="J39" i="157"/>
  <c r="K39" i="157" s="1"/>
  <c r="J40" i="157"/>
  <c r="K40" i="157" s="1"/>
  <c r="J41" i="157"/>
  <c r="K41" i="157" s="1"/>
  <c r="J42" i="157"/>
  <c r="K42" i="157" s="1"/>
  <c r="J43" i="157"/>
  <c r="K43" i="157" s="1"/>
  <c r="J44" i="157"/>
  <c r="K44" i="157" s="1"/>
  <c r="J45" i="157"/>
  <c r="K45" i="157" s="1"/>
  <c r="J46" i="157"/>
  <c r="K46" i="157" s="1"/>
  <c r="J47" i="157"/>
  <c r="K47" i="157" s="1"/>
  <c r="J48" i="157"/>
  <c r="K48" i="157" s="1"/>
  <c r="J28" i="157"/>
  <c r="K28" i="157" s="1"/>
  <c r="J29" i="157"/>
  <c r="K29" i="157" s="1"/>
  <c r="J30" i="157"/>
  <c r="K30" i="157" s="1"/>
  <c r="J31" i="157"/>
  <c r="K31" i="157" s="1"/>
  <c r="J32" i="157"/>
  <c r="K32" i="157" s="1"/>
  <c r="J33" i="157"/>
  <c r="K33" i="157" s="1"/>
  <c r="J34" i="157"/>
  <c r="K34" i="157" s="1"/>
  <c r="J35" i="157"/>
  <c r="K35" i="157" s="1"/>
  <c r="J36" i="157"/>
  <c r="K36" i="157" s="1"/>
  <c r="J17" i="157"/>
  <c r="K17" i="157" s="1"/>
  <c r="J18" i="157"/>
  <c r="K18" i="157" s="1"/>
  <c r="J19" i="157"/>
  <c r="K19" i="157" s="1"/>
  <c r="J20" i="157"/>
  <c r="K20" i="157" s="1"/>
  <c r="J21" i="157"/>
  <c r="K21" i="157" s="1"/>
  <c r="J22" i="157"/>
  <c r="K22" i="157" s="1"/>
  <c r="J23" i="157"/>
  <c r="K23" i="157" s="1"/>
  <c r="J24" i="157"/>
  <c r="K24" i="157" s="1"/>
  <c r="J25" i="157"/>
  <c r="K25" i="157" s="1"/>
  <c r="J26" i="157"/>
  <c r="K26" i="157" s="1"/>
  <c r="J27" i="157"/>
  <c r="K27" i="157" s="1"/>
  <c r="J16" i="157"/>
  <c r="K16" i="157" s="1"/>
  <c r="J14" i="157"/>
  <c r="K14" i="157" s="1"/>
  <c r="J13" i="157"/>
  <c r="K13" i="157" s="1"/>
  <c r="J12" i="157"/>
  <c r="K12" i="157" s="1"/>
  <c r="J11" i="157"/>
  <c r="K11" i="157" s="1"/>
  <c r="J10" i="157"/>
  <c r="K10" i="157" s="1"/>
  <c r="J9" i="157"/>
  <c r="K9" i="157" s="1"/>
  <c r="J8" i="157"/>
  <c r="K8" i="157" s="1"/>
  <c r="J7" i="157"/>
  <c r="K7" i="157" s="1"/>
  <c r="J6" i="157"/>
  <c r="K6" i="157" s="1"/>
  <c r="J5" i="157"/>
  <c r="K5" i="157" s="1"/>
  <c r="J4" i="157"/>
  <c r="K4" i="157" s="1"/>
  <c r="J3" i="157"/>
  <c r="K3" i="157" s="1"/>
  <c r="J13" i="156"/>
  <c r="K13" i="156" s="1"/>
  <c r="J12" i="156"/>
  <c r="K12" i="156" s="1"/>
  <c r="J11" i="156"/>
  <c r="K11" i="156" s="1"/>
  <c r="J10" i="156"/>
  <c r="K10" i="156" s="1"/>
  <c r="J9" i="156"/>
  <c r="K9" i="156" s="1"/>
  <c r="J8" i="156"/>
  <c r="K8" i="156" s="1"/>
  <c r="J7" i="156"/>
  <c r="K7" i="156" s="1"/>
  <c r="J5" i="156"/>
  <c r="K5" i="156" s="1"/>
  <c r="J3" i="156"/>
  <c r="K3" i="156" s="1"/>
  <c r="J15" i="110"/>
  <c r="J7" i="110"/>
  <c r="J8" i="110"/>
  <c r="J9" i="110"/>
  <c r="J10" i="110"/>
  <c r="J11" i="110"/>
  <c r="J12" i="110"/>
  <c r="J13" i="110"/>
  <c r="J14" i="110"/>
  <c r="J6" i="110"/>
  <c r="K4" i="110" l="1"/>
  <c r="L4" i="110"/>
  <c r="M4" i="110"/>
  <c r="J16" i="110"/>
  <c r="L4" i="158"/>
  <c r="L7" i="158"/>
  <c r="L3" i="158"/>
  <c r="L6" i="158"/>
  <c r="M3" i="158"/>
  <c r="M4" i="158"/>
  <c r="M6" i="158"/>
  <c r="M7" i="158"/>
  <c r="L57" i="157"/>
  <c r="L53" i="157"/>
  <c r="L49" i="157"/>
  <c r="L43" i="157"/>
  <c r="L56" i="157"/>
  <c r="L52" i="157"/>
  <c r="L48" i="157"/>
  <c r="L39" i="157"/>
  <c r="L55" i="157"/>
  <c r="L51" i="157"/>
  <c r="L47" i="157"/>
  <c r="L58" i="157"/>
  <c r="L54" i="157"/>
  <c r="L50" i="157"/>
  <c r="L46" i="157"/>
  <c r="L42" i="157"/>
  <c r="L38" i="157"/>
  <c r="L45" i="157"/>
  <c r="L41" i="157"/>
  <c r="L37" i="157"/>
  <c r="L44" i="157"/>
  <c r="L40" i="157"/>
  <c r="L36" i="157"/>
  <c r="L32" i="157"/>
  <c r="L28" i="157"/>
  <c r="L24" i="157"/>
  <c r="L20" i="157"/>
  <c r="L35" i="157"/>
  <c r="L31" i="157"/>
  <c r="L27" i="157"/>
  <c r="L23" i="157"/>
  <c r="L19" i="157"/>
  <c r="L34" i="157"/>
  <c r="L30" i="157"/>
  <c r="L26" i="157"/>
  <c r="L22" i="157"/>
  <c r="L18" i="157"/>
  <c r="L33" i="157"/>
  <c r="L29" i="157"/>
  <c r="L25" i="157"/>
  <c r="L21" i="157"/>
  <c r="L17" i="157"/>
  <c r="L16" i="157"/>
  <c r="L4" i="157"/>
  <c r="M3" i="157"/>
  <c r="M11" i="157"/>
  <c r="L10" i="157"/>
  <c r="L12" i="157"/>
  <c r="M7" i="157"/>
  <c r="L14" i="157"/>
  <c r="L6" i="157"/>
  <c r="L8" i="157"/>
  <c r="L5" i="157"/>
  <c r="M6" i="157"/>
  <c r="L9" i="157"/>
  <c r="M10" i="157"/>
  <c r="L13" i="157"/>
  <c r="M14" i="157"/>
  <c r="M5" i="157"/>
  <c r="M9" i="157"/>
  <c r="M13" i="157"/>
  <c r="L3" i="157"/>
  <c r="M4" i="157"/>
  <c r="L7" i="157"/>
  <c r="M8" i="157"/>
  <c r="L11" i="157"/>
  <c r="M12" i="157"/>
  <c r="L13" i="156"/>
  <c r="L11" i="156"/>
  <c r="L5" i="156"/>
  <c r="L8" i="156"/>
  <c r="L10" i="156"/>
  <c r="L12" i="156"/>
  <c r="L3" i="156"/>
  <c r="L7" i="156"/>
  <c r="L9" i="156"/>
  <c r="M3" i="156"/>
  <c r="M5" i="156"/>
  <c r="M7" i="156"/>
  <c r="M8" i="156"/>
  <c r="M9" i="156"/>
  <c r="M10" i="156"/>
  <c r="M11" i="156"/>
  <c r="M12" i="156"/>
  <c r="M13" i="156"/>
  <c r="H6" i="133"/>
  <c r="G6" i="133"/>
  <c r="L16" i="110" l="1"/>
  <c r="K16" i="110"/>
  <c r="G26" i="115"/>
  <c r="K14" i="110" l="1"/>
  <c r="K10" i="110"/>
  <c r="K6" i="110"/>
  <c r="K15" i="110"/>
  <c r="L15" i="110"/>
  <c r="K11" i="110"/>
  <c r="L11" i="110"/>
  <c r="K7" i="110"/>
  <c r="L7" i="110"/>
  <c r="L10" i="110" l="1"/>
  <c r="L14" i="110"/>
  <c r="L6" i="110"/>
  <c r="L12" i="110"/>
  <c r="K12" i="110"/>
  <c r="L13" i="110"/>
  <c r="K13" i="110"/>
  <c r="K8" i="110"/>
  <c r="L8" i="110"/>
  <c r="L9" i="110"/>
  <c r="K9" i="110"/>
  <c r="O4" i="115" l="1"/>
  <c r="P4" i="115" l="1"/>
  <c r="M6" i="110" l="1"/>
  <c r="M7" i="110" l="1"/>
  <c r="M8" i="110" l="1"/>
  <c r="M9" i="110" l="1"/>
  <c r="M10" i="110" l="1"/>
  <c r="M11" i="110" l="1"/>
  <c r="M15" i="110" l="1"/>
  <c r="M12" i="110"/>
  <c r="M13" i="110" l="1"/>
  <c r="M14" i="110" l="1"/>
</calcChain>
</file>

<file path=xl/sharedStrings.xml><?xml version="1.0" encoding="utf-8"?>
<sst xmlns="http://schemas.openxmlformats.org/spreadsheetml/2006/main" count="246" uniqueCount="34">
  <si>
    <t>Sr. No.</t>
  </si>
  <si>
    <t>Total</t>
  </si>
  <si>
    <t>Comp.</t>
  </si>
  <si>
    <r>
      <t xml:space="preserve">Fair Market Value                        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</si>
  <si>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Realizable Value                             in </t>
    </r>
    <r>
      <rPr>
        <b/>
        <sz val="7"/>
        <color theme="1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</si>
  <si>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theme="1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</si>
  <si>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theme="1"/>
        <rFont val="Rupee Foradian"/>
        <family val="2"/>
      </rPr>
      <t>`</t>
    </r>
  </si>
  <si>
    <t xml:space="preserve">  Row House No.</t>
  </si>
  <si>
    <t>CA</t>
  </si>
  <si>
    <t>BA</t>
  </si>
  <si>
    <t>FMV</t>
  </si>
  <si>
    <t>RV</t>
  </si>
  <si>
    <t>DV</t>
  </si>
  <si>
    <t>2 BHK</t>
  </si>
  <si>
    <t>Type</t>
  </si>
  <si>
    <t xml:space="preserve"> Type A</t>
  </si>
  <si>
    <t>Type B</t>
  </si>
  <si>
    <t>Type-A</t>
  </si>
  <si>
    <t>Type-B</t>
  </si>
  <si>
    <t xml:space="preserve">As per Approved Plan RERA Built up Area in 
Sq. Ft. 
</t>
  </si>
  <si>
    <t xml:space="preserve">Rate per 
Sq. ft. on Built up Area
</t>
  </si>
  <si>
    <t xml:space="preserve"> Type B</t>
  </si>
  <si>
    <t>2BHK</t>
  </si>
  <si>
    <t xml:space="preserve">As per Approved PlanRERA Carpet Area in 
Sq. Ft. 
</t>
  </si>
  <si>
    <t xml:space="preserve">As per Approved Plan   Balcony Area in 
Sq. Ft.
</t>
  </si>
  <si>
    <t xml:space="preserve">Carpet area + Balcony Area in 
Sq. Ft.
</t>
  </si>
  <si>
    <t xml:space="preserve">Built up Area in Sq. Ft. (Carpet area + Balcony area) + 10%  </t>
  </si>
  <si>
    <t xml:space="preserve">Rate per 
Sq. ft. on Carpet Area + Balcony Area
in `
</t>
  </si>
  <si>
    <t>Area in Sq.mtr</t>
  </si>
  <si>
    <t>in Sq.Ft</t>
  </si>
  <si>
    <t xml:space="preserve">As per Approved PlanRERA Carpet Area in 
Sq. Ft
</t>
  </si>
  <si>
    <t xml:space="preserve">As per Approved Plan  Enclosed Balcony Area in 
Sq. Ft.. 
</t>
  </si>
  <si>
    <t xml:space="preserve">Rate per 
Sq. ft. on Carpet Area + Balcony Area
in `
</t>
  </si>
  <si>
    <t xml:space="preserve">Carpet area + Balcony Area in 
Sq. Ft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</si>
</sst>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7"/>
      <color theme="1"/>
      <name val="Rupee Foradian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1" fontId="0" fillId="0" borderId="0" xfId="0" applyNumberFormat="1"/>
    <xf numFmtId="164" fontId="0" fillId="0" borderId="0" xfId="0" applyNumberFormat="1"/>
    <xf numFmtId="164" fontId="0" fillId="0" borderId="0" xfId="3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" borderId="0" xfId="0" applyFill="1"/>
    <xf numFmtId="0" fontId="5" fillId="0" borderId="0" xfId="0" applyFont="1"/>
    <xf numFmtId="164" fontId="5" fillId="0" borderId="0" xfId="0" applyNumberFormat="1" applyFont="1"/>
    <xf numFmtId="1" fontId="4" fillId="0" borderId="1" xfId="2" applyNumberFormat="1" applyFont="1" applyBorder="1" applyAlignment="1">
      <alignment horizontal="center" vertical="top" wrapText="1"/>
    </xf>
    <xf numFmtId="164" fontId="0" fillId="0" borderId="0" xfId="3" applyFont="1" applyFill="1"/>
    <xf numFmtId="0" fontId="0" fillId="0" borderId="0" xfId="0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right" vertical="top" wrapText="1"/>
    </xf>
    <xf numFmtId="1" fontId="2" fillId="3" borderId="7" xfId="0" applyNumberFormat="1" applyFont="1" applyFill="1" applyBorder="1" applyAlignment="1">
      <alignment horizontal="right" vertical="top" wrapText="1"/>
    </xf>
    <xf numFmtId="1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/>
    </xf>
    <xf numFmtId="0" fontId="0" fillId="0" borderId="1" xfId="0" applyBorder="1"/>
    <xf numFmtId="0" fontId="11" fillId="0" borderId="1" xfId="0" applyFont="1" applyBorder="1" applyAlignment="1">
      <alignment horizontal="center"/>
    </xf>
    <xf numFmtId="166" fontId="4" fillId="0" borderId="1" xfId="3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 wrapText="1"/>
    </xf>
    <xf numFmtId="166" fontId="4" fillId="0" borderId="6" xfId="3" applyNumberFormat="1" applyFont="1" applyFill="1" applyBorder="1" applyAlignment="1">
      <alignment horizontal="center" vertical="top" wrapText="1"/>
    </xf>
    <xf numFmtId="1" fontId="4" fillId="0" borderId="6" xfId="2" applyNumberFormat="1" applyFont="1" applyBorder="1" applyAlignment="1">
      <alignment horizontal="center" vertical="top" wrapText="1"/>
    </xf>
    <xf numFmtId="43" fontId="0" fillId="0" borderId="0" xfId="0" applyNumberFormat="1"/>
    <xf numFmtId="166" fontId="0" fillId="0" borderId="0" xfId="0" applyNumberFormat="1" applyAlignment="1">
      <alignment horizontal="center"/>
    </xf>
    <xf numFmtId="0" fontId="9" fillId="2" borderId="2" xfId="0" applyFont="1" applyFill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9" fillId="0" borderId="1" xfId="0" applyNumberFormat="1" applyFont="1" applyBorder="1"/>
    <xf numFmtId="0" fontId="0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28</xdr:row>
      <xdr:rowOff>0</xdr:rowOff>
    </xdr:from>
    <xdr:to>
      <xdr:col>6</xdr:col>
      <xdr:colOff>304800</xdr:colOff>
      <xdr:row>29</xdr:row>
      <xdr:rowOff>114300</xdr:rowOff>
    </xdr:to>
    <xdr:sp macro="" textlink="">
      <xdr:nvSpPr>
        <xdr:cNvPr id="2049" name="AutoShape 1" descr="blob:https://web.whatsapp.com/c24f428f-ea0a-4c44-85ed-3bb2ec48603b"/>
        <xdr:cNvSpPr>
          <a:spLocks noChangeAspect="1" noChangeArrowheads="1"/>
        </xdr:cNvSpPr>
      </xdr:nvSpPr>
      <xdr:spPr bwMode="auto">
        <a:xfrm>
          <a:off x="4257675" y="533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114300</xdr:rowOff>
    </xdr:to>
    <xdr:sp macro="" textlink="">
      <xdr:nvSpPr>
        <xdr:cNvPr id="2050" name="AutoShape 2" descr="blob:https://web.whatsapp.com/c24f428f-ea0a-4c44-85ed-3bb2ec48603b"/>
        <xdr:cNvSpPr>
          <a:spLocks noChangeAspect="1" noChangeArrowheads="1"/>
        </xdr:cNvSpPr>
      </xdr:nvSpPr>
      <xdr:spPr bwMode="auto">
        <a:xfrm>
          <a:off x="18288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114300</xdr:rowOff>
    </xdr:to>
    <xdr:sp macro="" textlink="">
      <xdr:nvSpPr>
        <xdr:cNvPr id="2051" name="AutoShape 3" descr="blob:https://web.whatsapp.com/c24f428f-ea0a-4c44-85ed-3bb2ec48603b"/>
        <xdr:cNvSpPr>
          <a:spLocks noChangeAspect="1" noChangeArrowheads="1"/>
        </xdr:cNvSpPr>
      </xdr:nvSpPr>
      <xdr:spPr bwMode="auto">
        <a:xfrm>
          <a:off x="182880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517021</xdr:colOff>
      <xdr:row>8</xdr:row>
      <xdr:rowOff>24846</xdr:rowOff>
    </xdr:from>
    <xdr:to>
      <xdr:col>7</xdr:col>
      <xdr:colOff>269184</xdr:colOff>
      <xdr:row>23</xdr:row>
      <xdr:rowOff>122995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847" y="1548846"/>
          <a:ext cx="3562163" cy="29556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325531</xdr:colOff>
      <xdr:row>2</xdr:row>
      <xdr:rowOff>157443</xdr:rowOff>
    </xdr:from>
    <xdr:to>
      <xdr:col>11</xdr:col>
      <xdr:colOff>573181</xdr:colOff>
      <xdr:row>19</xdr:row>
      <xdr:rowOff>43143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766" y="538443"/>
          <a:ext cx="5693709" cy="3124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96" zoomScaleNormal="96" workbookViewId="0">
      <selection activeCell="F20" sqref="F20"/>
    </sheetView>
  </sheetViews>
  <sheetFormatPr defaultRowHeight="15"/>
  <cols>
    <col min="1" max="1" width="4.7109375" style="9" customWidth="1"/>
    <col min="2" max="2" width="6.140625" customWidth="1"/>
    <col min="3" max="3" width="7.5703125" customWidth="1"/>
    <col min="4" max="7" width="11.7109375" customWidth="1"/>
    <col min="8" max="8" width="11.42578125" customWidth="1"/>
    <col min="9" max="9" width="15.5703125" customWidth="1"/>
    <col min="10" max="10" width="14.42578125" style="14" customWidth="1"/>
    <col min="11" max="11" width="13.28515625" style="14" customWidth="1"/>
    <col min="12" max="12" width="12.85546875" style="14" customWidth="1"/>
    <col min="13" max="13" width="15.140625" style="14" customWidth="1"/>
    <col min="15" max="15" width="15.140625" bestFit="1" customWidth="1"/>
    <col min="16" max="16" width="15.28515625" customWidth="1"/>
    <col min="17" max="17" width="10.85546875" customWidth="1"/>
  </cols>
  <sheetData>
    <row r="1" spans="1:17" ht="66" customHeight="1">
      <c r="A1" s="4" t="s">
        <v>0</v>
      </c>
      <c r="B1" s="5" t="s">
        <v>7</v>
      </c>
      <c r="C1" s="5" t="s">
        <v>14</v>
      </c>
      <c r="D1" s="5" t="s">
        <v>2</v>
      </c>
      <c r="E1" s="5" t="s">
        <v>23</v>
      </c>
      <c r="F1" s="5" t="s">
        <v>24</v>
      </c>
      <c r="G1" s="5" t="s">
        <v>25</v>
      </c>
      <c r="H1" s="6" t="s">
        <v>26</v>
      </c>
      <c r="I1" s="5" t="s">
        <v>27</v>
      </c>
      <c r="J1" s="5" t="s">
        <v>3</v>
      </c>
      <c r="K1" s="5" t="s">
        <v>4</v>
      </c>
      <c r="L1" s="5" t="s">
        <v>5</v>
      </c>
      <c r="M1" s="5" t="s">
        <v>6</v>
      </c>
    </row>
    <row r="2" spans="1:17" ht="15" customHeight="1">
      <c r="A2" s="41" t="s">
        <v>17</v>
      </c>
      <c r="B2" s="42"/>
      <c r="C2" s="43"/>
      <c r="D2" s="23"/>
      <c r="E2" s="23"/>
      <c r="F2" s="23"/>
      <c r="G2" s="23"/>
      <c r="H2" s="24"/>
      <c r="I2" s="23"/>
      <c r="J2" s="5"/>
      <c r="K2" s="5"/>
      <c r="L2" s="5"/>
      <c r="M2" s="5"/>
    </row>
    <row r="3" spans="1:17">
      <c r="A3" s="7">
        <v>1</v>
      </c>
      <c r="B3" s="7">
        <v>1</v>
      </c>
      <c r="C3" s="25" t="s">
        <v>15</v>
      </c>
      <c r="D3" s="8" t="s">
        <v>13</v>
      </c>
      <c r="E3" s="8">
        <v>549</v>
      </c>
      <c r="F3" s="8">
        <v>44</v>
      </c>
      <c r="G3" s="8">
        <f>E3+F3</f>
        <v>593</v>
      </c>
      <c r="H3" s="45">
        <f>G3*1.1</f>
        <v>652.30000000000007</v>
      </c>
      <c r="I3" s="15">
        <v>3000</v>
      </c>
      <c r="J3" s="28">
        <f>I3*H3</f>
        <v>1956900.0000000002</v>
      </c>
      <c r="K3" s="28">
        <f t="shared" ref="K3:K14" si="0">J3*0.95</f>
        <v>1859055.0000000002</v>
      </c>
      <c r="L3" s="28">
        <f t="shared" ref="L3:L14" si="1">J3*0.8</f>
        <v>1565520.0000000002</v>
      </c>
      <c r="M3" s="12">
        <f t="shared" ref="M3:M7" si="2">MROUND((J3*0.025/12),500)</f>
        <v>4000</v>
      </c>
      <c r="O3" s="1"/>
      <c r="P3" s="2"/>
      <c r="Q3" s="2"/>
    </row>
    <row r="4" spans="1:17">
      <c r="A4" s="7">
        <v>2</v>
      </c>
      <c r="B4" s="7">
        <v>2</v>
      </c>
      <c r="C4" s="25" t="s">
        <v>15</v>
      </c>
      <c r="D4" s="8" t="s">
        <v>13</v>
      </c>
      <c r="E4" s="8">
        <v>549</v>
      </c>
      <c r="F4" s="8">
        <v>44</v>
      </c>
      <c r="G4" s="8">
        <f>E4+F4</f>
        <v>593</v>
      </c>
      <c r="H4" s="45">
        <f>G4*1.1</f>
        <v>652.30000000000007</v>
      </c>
      <c r="I4" s="15">
        <v>3000</v>
      </c>
      <c r="J4" s="28">
        <f>I4*H4</f>
        <v>1956900.0000000002</v>
      </c>
      <c r="K4" s="28">
        <f t="shared" si="0"/>
        <v>1859055.0000000002</v>
      </c>
      <c r="L4" s="28">
        <f t="shared" si="1"/>
        <v>1565520.0000000002</v>
      </c>
      <c r="M4" s="12">
        <f t="shared" si="2"/>
        <v>4000</v>
      </c>
      <c r="O4" s="2"/>
      <c r="P4" s="2"/>
    </row>
    <row r="5" spans="1:17">
      <c r="A5" s="41" t="s">
        <v>18</v>
      </c>
      <c r="B5" s="42"/>
      <c r="C5" s="43"/>
      <c r="D5" s="8"/>
      <c r="E5" s="8"/>
      <c r="F5" s="8"/>
      <c r="G5" s="8"/>
      <c r="H5" s="8"/>
      <c r="I5" s="15"/>
      <c r="J5" s="28"/>
      <c r="K5" s="28"/>
      <c r="L5" s="28"/>
      <c r="M5" s="12"/>
      <c r="O5" s="2"/>
      <c r="P5" s="2"/>
    </row>
    <row r="6" spans="1:17" ht="15.75" thickBot="1">
      <c r="A6" s="7">
        <v>3</v>
      </c>
      <c r="B6" s="7">
        <v>3</v>
      </c>
      <c r="C6" s="25" t="s">
        <v>16</v>
      </c>
      <c r="D6" s="8" t="s">
        <v>13</v>
      </c>
      <c r="E6" s="8">
        <v>549</v>
      </c>
      <c r="F6" s="8">
        <v>44</v>
      </c>
      <c r="G6" s="8">
        <f>E6+F6</f>
        <v>593</v>
      </c>
      <c r="H6" s="45">
        <f>G6*1.1</f>
        <v>652.30000000000007</v>
      </c>
      <c r="I6" s="15">
        <v>3000</v>
      </c>
      <c r="J6" s="28">
        <f>I6*H6</f>
        <v>1956900.0000000002</v>
      </c>
      <c r="K6" s="28">
        <f t="shared" si="0"/>
        <v>1859055.0000000002</v>
      </c>
      <c r="L6" s="28">
        <f t="shared" si="1"/>
        <v>1565520.0000000002</v>
      </c>
      <c r="M6" s="12">
        <f t="shared" si="2"/>
        <v>4000</v>
      </c>
      <c r="O6" s="2"/>
      <c r="P6" s="2"/>
    </row>
    <row r="7" spans="1:17" ht="15.75" thickBot="1">
      <c r="A7" s="7">
        <v>4</v>
      </c>
      <c r="B7" s="7">
        <v>4</v>
      </c>
      <c r="C7" s="25" t="s">
        <v>16</v>
      </c>
      <c r="D7" s="8" t="s">
        <v>13</v>
      </c>
      <c r="E7" s="8">
        <v>549</v>
      </c>
      <c r="F7" s="8">
        <v>44</v>
      </c>
      <c r="G7" s="8">
        <f t="shared" ref="G7:G15" si="3">E7+F7</f>
        <v>593</v>
      </c>
      <c r="H7" s="45">
        <f t="shared" ref="H7:H15" si="4">G7*1.1</f>
        <v>652.30000000000007</v>
      </c>
      <c r="I7" s="15">
        <v>3000</v>
      </c>
      <c r="J7" s="28">
        <f t="shared" ref="J7:J15" si="5">I7*H7</f>
        <v>1956900.0000000002</v>
      </c>
      <c r="K7" s="28">
        <f t="shared" si="0"/>
        <v>1859055.0000000002</v>
      </c>
      <c r="L7" s="28">
        <f t="shared" si="1"/>
        <v>1565520.0000000002</v>
      </c>
      <c r="M7" s="12">
        <f t="shared" si="2"/>
        <v>4000</v>
      </c>
      <c r="O7" s="16"/>
      <c r="P7" s="2"/>
      <c r="Q7" s="34"/>
    </row>
    <row r="8" spans="1:17" ht="15.75" thickBot="1">
      <c r="A8" s="7">
        <v>5</v>
      </c>
      <c r="B8" s="7">
        <v>5</v>
      </c>
      <c r="C8" s="25" t="s">
        <v>16</v>
      </c>
      <c r="D8" s="8" t="s">
        <v>13</v>
      </c>
      <c r="E8" s="8">
        <v>549</v>
      </c>
      <c r="F8" s="8">
        <v>44</v>
      </c>
      <c r="G8" s="8">
        <f t="shared" si="3"/>
        <v>593</v>
      </c>
      <c r="H8" s="45">
        <f t="shared" si="4"/>
        <v>652.30000000000007</v>
      </c>
      <c r="I8" s="15">
        <v>3000</v>
      </c>
      <c r="J8" s="28">
        <f t="shared" si="5"/>
        <v>1956900.0000000002</v>
      </c>
      <c r="K8" s="28">
        <f t="shared" si="0"/>
        <v>1859055.0000000002</v>
      </c>
      <c r="L8" s="28">
        <f t="shared" si="1"/>
        <v>1565520.0000000002</v>
      </c>
      <c r="M8" s="12">
        <f t="shared" ref="M8:M14" si="6">MROUND((J8*0.025/12),500)</f>
        <v>4000</v>
      </c>
      <c r="O8" s="17"/>
      <c r="P8" s="2"/>
    </row>
    <row r="9" spans="1:17" ht="15.75" thickBot="1">
      <c r="A9" s="7">
        <v>6</v>
      </c>
      <c r="B9" s="7">
        <v>6</v>
      </c>
      <c r="C9" s="25" t="s">
        <v>16</v>
      </c>
      <c r="D9" s="8" t="s">
        <v>13</v>
      </c>
      <c r="E9" s="8">
        <v>549</v>
      </c>
      <c r="F9" s="8">
        <v>44</v>
      </c>
      <c r="G9" s="8">
        <f t="shared" si="3"/>
        <v>593</v>
      </c>
      <c r="H9" s="45">
        <f t="shared" si="4"/>
        <v>652.30000000000007</v>
      </c>
      <c r="I9" s="15">
        <v>3000</v>
      </c>
      <c r="J9" s="28">
        <f t="shared" si="5"/>
        <v>1956900.0000000002</v>
      </c>
      <c r="K9" s="28">
        <f t="shared" si="0"/>
        <v>1859055.0000000002</v>
      </c>
      <c r="L9" s="28">
        <f t="shared" si="1"/>
        <v>1565520.0000000002</v>
      </c>
      <c r="M9" s="12">
        <f t="shared" si="6"/>
        <v>4000</v>
      </c>
      <c r="O9" s="17"/>
      <c r="P9" s="2"/>
    </row>
    <row r="10" spans="1:17" ht="15.75" thickBot="1">
      <c r="A10" s="7">
        <v>7</v>
      </c>
      <c r="B10" s="7">
        <v>7</v>
      </c>
      <c r="C10" s="25" t="s">
        <v>16</v>
      </c>
      <c r="D10" s="8" t="s">
        <v>13</v>
      </c>
      <c r="E10" s="8">
        <v>549</v>
      </c>
      <c r="F10" s="8">
        <v>44</v>
      </c>
      <c r="G10" s="8">
        <f t="shared" si="3"/>
        <v>593</v>
      </c>
      <c r="H10" s="45">
        <f t="shared" si="4"/>
        <v>652.30000000000007</v>
      </c>
      <c r="I10" s="15">
        <v>3000</v>
      </c>
      <c r="J10" s="28">
        <f t="shared" si="5"/>
        <v>1956900.0000000002</v>
      </c>
      <c r="K10" s="28">
        <f t="shared" si="0"/>
        <v>1859055.0000000002</v>
      </c>
      <c r="L10" s="28">
        <f t="shared" si="1"/>
        <v>1565520.0000000002</v>
      </c>
      <c r="M10" s="12">
        <f t="shared" si="6"/>
        <v>4000</v>
      </c>
      <c r="O10" s="17"/>
      <c r="P10" s="2"/>
      <c r="Q10" s="34"/>
    </row>
    <row r="11" spans="1:17" ht="15.75" thickBot="1">
      <c r="A11" s="7">
        <v>8</v>
      </c>
      <c r="B11" s="7">
        <v>8</v>
      </c>
      <c r="C11" s="25" t="s">
        <v>16</v>
      </c>
      <c r="D11" s="8" t="s">
        <v>13</v>
      </c>
      <c r="E11" s="8">
        <v>549</v>
      </c>
      <c r="F11" s="8">
        <v>44</v>
      </c>
      <c r="G11" s="8">
        <f t="shared" si="3"/>
        <v>593</v>
      </c>
      <c r="H11" s="45">
        <f t="shared" si="4"/>
        <v>652.30000000000007</v>
      </c>
      <c r="I11" s="15">
        <v>3000</v>
      </c>
      <c r="J11" s="28">
        <f t="shared" si="5"/>
        <v>1956900.0000000002</v>
      </c>
      <c r="K11" s="28">
        <f t="shared" si="0"/>
        <v>1859055.0000000002</v>
      </c>
      <c r="L11" s="28">
        <f t="shared" si="1"/>
        <v>1565520.0000000002</v>
      </c>
      <c r="M11" s="12">
        <f t="shared" si="6"/>
        <v>4000</v>
      </c>
      <c r="O11" s="17"/>
      <c r="P11" s="2"/>
    </row>
    <row r="12" spans="1:17" ht="15.75" thickBot="1">
      <c r="A12" s="7">
        <v>9</v>
      </c>
      <c r="B12" s="7">
        <v>9</v>
      </c>
      <c r="C12" s="25" t="s">
        <v>16</v>
      </c>
      <c r="D12" s="8" t="s">
        <v>13</v>
      </c>
      <c r="E12" s="8">
        <v>549</v>
      </c>
      <c r="F12" s="8">
        <v>44</v>
      </c>
      <c r="G12" s="8">
        <f t="shared" si="3"/>
        <v>593</v>
      </c>
      <c r="H12" s="45">
        <f t="shared" si="4"/>
        <v>652.30000000000007</v>
      </c>
      <c r="I12" s="15">
        <v>3000</v>
      </c>
      <c r="J12" s="28">
        <f t="shared" si="5"/>
        <v>1956900.0000000002</v>
      </c>
      <c r="K12" s="28">
        <f t="shared" si="0"/>
        <v>1859055.0000000002</v>
      </c>
      <c r="L12" s="28">
        <f t="shared" si="1"/>
        <v>1565520.0000000002</v>
      </c>
      <c r="M12" s="12">
        <f t="shared" si="6"/>
        <v>4000</v>
      </c>
      <c r="O12" s="17"/>
      <c r="P12" s="2"/>
    </row>
    <row r="13" spans="1:17" ht="15.75" thickBot="1">
      <c r="A13" s="7">
        <v>10</v>
      </c>
      <c r="B13" s="7">
        <v>10</v>
      </c>
      <c r="C13" s="25" t="s">
        <v>16</v>
      </c>
      <c r="D13" s="8" t="s">
        <v>13</v>
      </c>
      <c r="E13" s="8">
        <v>549</v>
      </c>
      <c r="F13" s="8">
        <v>44</v>
      </c>
      <c r="G13" s="8">
        <f t="shared" si="3"/>
        <v>593</v>
      </c>
      <c r="H13" s="45">
        <f t="shared" si="4"/>
        <v>652.30000000000007</v>
      </c>
      <c r="I13" s="15">
        <v>3000</v>
      </c>
      <c r="J13" s="28">
        <f t="shared" si="5"/>
        <v>1956900.0000000002</v>
      </c>
      <c r="K13" s="28">
        <f t="shared" si="0"/>
        <v>1859055.0000000002</v>
      </c>
      <c r="L13" s="28">
        <f t="shared" si="1"/>
        <v>1565520.0000000002</v>
      </c>
      <c r="M13" s="12">
        <f t="shared" si="6"/>
        <v>4000</v>
      </c>
      <c r="O13" s="17"/>
      <c r="P13" s="2"/>
    </row>
    <row r="14" spans="1:17" ht="15.75" thickBot="1">
      <c r="A14" s="7">
        <v>11</v>
      </c>
      <c r="B14" s="7">
        <v>11</v>
      </c>
      <c r="C14" s="25" t="s">
        <v>16</v>
      </c>
      <c r="D14" s="8" t="s">
        <v>13</v>
      </c>
      <c r="E14" s="8">
        <v>549</v>
      </c>
      <c r="F14" s="8">
        <v>44</v>
      </c>
      <c r="G14" s="8">
        <f t="shared" si="3"/>
        <v>593</v>
      </c>
      <c r="H14" s="45">
        <f t="shared" si="4"/>
        <v>652.30000000000007</v>
      </c>
      <c r="I14" s="15">
        <v>3000</v>
      </c>
      <c r="J14" s="28">
        <f t="shared" si="5"/>
        <v>1956900.0000000002</v>
      </c>
      <c r="K14" s="28">
        <f t="shared" si="0"/>
        <v>1859055.0000000002</v>
      </c>
      <c r="L14" s="28">
        <f t="shared" si="1"/>
        <v>1565520.0000000002</v>
      </c>
      <c r="M14" s="12">
        <f t="shared" si="6"/>
        <v>4000</v>
      </c>
      <c r="O14" s="17"/>
      <c r="P14" s="2"/>
    </row>
    <row r="15" spans="1:17" ht="15.75" thickBot="1">
      <c r="A15" s="7">
        <v>12</v>
      </c>
      <c r="B15" s="7">
        <v>12</v>
      </c>
      <c r="C15" s="25" t="s">
        <v>16</v>
      </c>
      <c r="D15" s="8" t="s">
        <v>13</v>
      </c>
      <c r="E15" s="8">
        <v>549</v>
      </c>
      <c r="F15" s="8">
        <v>44</v>
      </c>
      <c r="G15" s="8">
        <f t="shared" si="3"/>
        <v>593</v>
      </c>
      <c r="H15" s="45">
        <f t="shared" si="4"/>
        <v>652.30000000000007</v>
      </c>
      <c r="I15" s="15">
        <v>3000</v>
      </c>
      <c r="J15" s="28">
        <f t="shared" si="5"/>
        <v>1956900.0000000002</v>
      </c>
      <c r="K15" s="28">
        <f>J15*0.95</f>
        <v>1859055.0000000002</v>
      </c>
      <c r="L15" s="28">
        <f>J15*0.8</f>
        <v>1565520.0000000002</v>
      </c>
      <c r="M15" s="12">
        <f>MROUND((J15*0.025/12),500)</f>
        <v>4000</v>
      </c>
      <c r="O15" s="17"/>
      <c r="P15" s="2"/>
    </row>
    <row r="16" spans="1:17">
      <c r="A16" s="38" t="s">
        <v>1</v>
      </c>
      <c r="B16" s="39"/>
      <c r="C16" s="39"/>
      <c r="D16" s="40"/>
      <c r="E16" s="36"/>
      <c r="F16" s="36"/>
      <c r="G16" s="36">
        <f>SUM(G3:G15)</f>
        <v>7116</v>
      </c>
      <c r="H16" s="47">
        <f>SUM(H3:H15)</f>
        <v>7827.6000000000013</v>
      </c>
      <c r="I16" s="26"/>
      <c r="J16" s="37">
        <f>SUM(J3:J15)</f>
        <v>23482800.000000004</v>
      </c>
      <c r="K16" s="19">
        <f>J16*0.95</f>
        <v>22308660.000000004</v>
      </c>
      <c r="L16" s="19">
        <f>J16*0.8</f>
        <v>18786240.000000004</v>
      </c>
      <c r="M16" s="22"/>
    </row>
    <row r="17" spans="8:13">
      <c r="H17" s="1"/>
      <c r="J17" s="35"/>
      <c r="K17" s="35"/>
    </row>
    <row r="20" spans="8:13">
      <c r="H20" s="14"/>
      <c r="I20" t="s">
        <v>28</v>
      </c>
      <c r="J20" s="14" t="s">
        <v>29</v>
      </c>
      <c r="K20" t="s">
        <v>28</v>
      </c>
      <c r="L20" s="14" t="s">
        <v>29</v>
      </c>
    </row>
    <row r="21" spans="8:13">
      <c r="H21" s="18"/>
      <c r="I21" s="20">
        <v>50.99</v>
      </c>
      <c r="J21" s="44">
        <f>I21*10.764</f>
        <v>548.85636</v>
      </c>
      <c r="K21" s="20">
        <v>4.12</v>
      </c>
      <c r="L21" s="44">
        <f>K21*10.764</f>
        <v>44.347679999999997</v>
      </c>
      <c r="M21" s="44">
        <f>J21+L21</f>
        <v>593.20403999999996</v>
      </c>
    </row>
    <row r="22" spans="8:13">
      <c r="I22" s="14"/>
    </row>
    <row r="23" spans="8:13">
      <c r="H23" s="14"/>
    </row>
  </sheetData>
  <mergeCells count="3">
    <mergeCell ref="A16:D16"/>
    <mergeCell ref="A2:C2"/>
    <mergeCell ref="A5:C5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F17" sqref="F17"/>
    </sheetView>
  </sheetViews>
  <sheetFormatPr defaultRowHeight="15"/>
  <cols>
    <col min="1" max="1" width="4.7109375" style="9" customWidth="1"/>
    <col min="2" max="2" width="6.140625" customWidth="1"/>
    <col min="3" max="3" width="7.5703125" customWidth="1"/>
    <col min="4" max="7" width="11.7109375" customWidth="1"/>
    <col min="8" max="8" width="9.5703125" customWidth="1"/>
    <col min="9" max="9" width="9.140625" customWidth="1"/>
    <col min="10" max="10" width="11.42578125" style="14" customWidth="1"/>
    <col min="11" max="11" width="14" style="14" customWidth="1"/>
    <col min="12" max="12" width="12.85546875" style="14" customWidth="1"/>
    <col min="13" max="13" width="9.85546875" style="14" customWidth="1"/>
    <col min="15" max="15" width="15.140625" bestFit="1" customWidth="1"/>
    <col min="16" max="16" width="15.28515625" customWidth="1"/>
    <col min="17" max="17" width="10.85546875" customWidth="1"/>
  </cols>
  <sheetData>
    <row r="1" spans="1:17" ht="66" customHeight="1">
      <c r="A1" s="4" t="s">
        <v>0</v>
      </c>
      <c r="B1" s="5" t="s">
        <v>7</v>
      </c>
      <c r="C1" s="5" t="s">
        <v>14</v>
      </c>
      <c r="D1" s="5" t="s">
        <v>2</v>
      </c>
      <c r="E1" s="5" t="s">
        <v>30</v>
      </c>
      <c r="F1" s="5" t="s">
        <v>31</v>
      </c>
      <c r="G1" s="5" t="s">
        <v>25</v>
      </c>
      <c r="H1" s="6" t="s">
        <v>19</v>
      </c>
      <c r="I1" s="5" t="s">
        <v>32</v>
      </c>
      <c r="J1" s="5" t="s">
        <v>3</v>
      </c>
      <c r="K1" s="5" t="s">
        <v>4</v>
      </c>
      <c r="L1" s="5" t="s">
        <v>5</v>
      </c>
      <c r="M1" s="5" t="s">
        <v>6</v>
      </c>
    </row>
    <row r="2" spans="1:17" ht="15" customHeight="1">
      <c r="A2" s="41" t="s">
        <v>17</v>
      </c>
      <c r="B2" s="42"/>
      <c r="C2" s="43"/>
      <c r="D2" s="23"/>
      <c r="E2" s="23"/>
      <c r="F2" s="23"/>
      <c r="G2" s="23"/>
      <c r="H2" s="24"/>
      <c r="I2" s="23"/>
      <c r="J2" s="5"/>
      <c r="K2" s="5"/>
      <c r="L2" s="5"/>
      <c r="M2" s="5"/>
    </row>
    <row r="3" spans="1:17">
      <c r="A3" s="7">
        <v>1</v>
      </c>
      <c r="B3" s="7">
        <v>1</v>
      </c>
      <c r="C3" s="25" t="s">
        <v>15</v>
      </c>
      <c r="D3" s="8" t="s">
        <v>13</v>
      </c>
      <c r="E3" s="8">
        <v>640</v>
      </c>
      <c r="F3" s="8">
        <v>112</v>
      </c>
      <c r="G3" s="8">
        <f>E3+F3</f>
        <v>752</v>
      </c>
      <c r="H3" s="45">
        <f>G3*1.1</f>
        <v>827.2</v>
      </c>
      <c r="I3" s="15">
        <v>3000</v>
      </c>
      <c r="J3" s="28">
        <f>I3*H3</f>
        <v>2481600</v>
      </c>
      <c r="K3" s="28">
        <f t="shared" ref="K3:K13" si="0">J3*0.95</f>
        <v>2357520</v>
      </c>
      <c r="L3" s="28">
        <f t="shared" ref="L3:L13" si="1">J3*0.8</f>
        <v>1985280</v>
      </c>
      <c r="M3" s="12">
        <f t="shared" ref="M3:M14" si="2">MROUND((J3*0.025/12),500)</f>
        <v>5000</v>
      </c>
      <c r="O3" s="1"/>
      <c r="P3" s="2"/>
      <c r="Q3" s="2"/>
    </row>
    <row r="4" spans="1:17">
      <c r="A4" s="41" t="s">
        <v>17</v>
      </c>
      <c r="B4" s="42"/>
      <c r="C4" s="43"/>
      <c r="D4" s="8"/>
      <c r="E4" s="8"/>
      <c r="F4" s="8"/>
      <c r="G4" s="8"/>
      <c r="H4" s="8"/>
      <c r="I4" s="15"/>
      <c r="J4" s="28"/>
      <c r="K4" s="28"/>
      <c r="L4" s="28"/>
      <c r="M4" s="12"/>
      <c r="O4" s="1"/>
      <c r="P4" s="2"/>
      <c r="Q4" s="2"/>
    </row>
    <row r="5" spans="1:17">
      <c r="A5" s="7">
        <v>2</v>
      </c>
      <c r="B5" s="7">
        <v>2</v>
      </c>
      <c r="C5" s="25" t="s">
        <v>15</v>
      </c>
      <c r="D5" s="8" t="s">
        <v>13</v>
      </c>
      <c r="E5" s="8">
        <v>549</v>
      </c>
      <c r="F5" s="8">
        <v>44</v>
      </c>
      <c r="G5" s="8">
        <f>E5+F5</f>
        <v>593</v>
      </c>
      <c r="H5" s="45">
        <f>G5*1.1</f>
        <v>652.30000000000007</v>
      </c>
      <c r="I5" s="15">
        <v>3000</v>
      </c>
      <c r="J5" s="28">
        <f>I5*H5</f>
        <v>1956900.0000000002</v>
      </c>
      <c r="K5" s="28">
        <f t="shared" si="0"/>
        <v>1859055.0000000002</v>
      </c>
      <c r="L5" s="28">
        <f t="shared" si="1"/>
        <v>1565520.0000000002</v>
      </c>
      <c r="M5" s="12">
        <f t="shared" si="2"/>
        <v>4000</v>
      </c>
      <c r="O5" s="2"/>
      <c r="P5" s="2"/>
    </row>
    <row r="6" spans="1:17">
      <c r="A6" s="41" t="s">
        <v>18</v>
      </c>
      <c r="B6" s="42"/>
      <c r="C6" s="43"/>
      <c r="D6" s="8"/>
      <c r="E6" s="8"/>
      <c r="F6" s="8"/>
      <c r="G6" s="8"/>
      <c r="H6" s="8"/>
      <c r="I6" s="15"/>
      <c r="J6" s="28"/>
      <c r="K6" s="28"/>
      <c r="L6" s="28"/>
      <c r="M6" s="12"/>
      <c r="O6" s="2"/>
      <c r="P6" s="2"/>
    </row>
    <row r="7" spans="1:17" ht="15.75" thickBot="1">
      <c r="A7" s="7">
        <v>3</v>
      </c>
      <c r="B7" s="7">
        <v>3</v>
      </c>
      <c r="C7" s="25" t="s">
        <v>16</v>
      </c>
      <c r="D7" s="8" t="s">
        <v>13</v>
      </c>
      <c r="E7" s="8">
        <v>549</v>
      </c>
      <c r="F7" s="8">
        <v>44</v>
      </c>
      <c r="G7" s="8">
        <f>E7+F7</f>
        <v>593</v>
      </c>
      <c r="H7" s="45">
        <f>G7*1.1</f>
        <v>652.30000000000007</v>
      </c>
      <c r="I7" s="15">
        <v>3000</v>
      </c>
      <c r="J7" s="28">
        <f>I7*H7</f>
        <v>1956900.0000000002</v>
      </c>
      <c r="K7" s="28">
        <f t="shared" si="0"/>
        <v>1859055.0000000002</v>
      </c>
      <c r="L7" s="28">
        <f t="shared" si="1"/>
        <v>1565520.0000000002</v>
      </c>
      <c r="M7" s="12">
        <f t="shared" si="2"/>
        <v>4000</v>
      </c>
      <c r="O7" s="2"/>
      <c r="P7" s="2"/>
    </row>
    <row r="8" spans="1:17" ht="15.75" thickBot="1">
      <c r="A8" s="7">
        <v>4</v>
      </c>
      <c r="B8" s="7">
        <v>4</v>
      </c>
      <c r="C8" s="25" t="s">
        <v>16</v>
      </c>
      <c r="D8" s="8" t="s">
        <v>13</v>
      </c>
      <c r="E8" s="8">
        <v>549</v>
      </c>
      <c r="F8" s="8">
        <v>44</v>
      </c>
      <c r="G8" s="8">
        <f t="shared" ref="G8:G13" si="3">E8+F8</f>
        <v>593</v>
      </c>
      <c r="H8" s="45">
        <f t="shared" ref="H8:H13" si="4">G8*1.1</f>
        <v>652.30000000000007</v>
      </c>
      <c r="I8" s="15">
        <v>3000</v>
      </c>
      <c r="J8" s="28">
        <f t="shared" ref="J8:J13" si="5">I8*H8</f>
        <v>1956900.0000000002</v>
      </c>
      <c r="K8" s="28">
        <f t="shared" si="0"/>
        <v>1859055.0000000002</v>
      </c>
      <c r="L8" s="28">
        <f t="shared" si="1"/>
        <v>1565520.0000000002</v>
      </c>
      <c r="M8" s="12">
        <f t="shared" si="2"/>
        <v>4000</v>
      </c>
      <c r="O8" s="16"/>
      <c r="P8" s="2"/>
    </row>
    <row r="9" spans="1:17" ht="15.75" thickBot="1">
      <c r="A9" s="7">
        <v>5</v>
      </c>
      <c r="B9" s="7">
        <v>5</v>
      </c>
      <c r="C9" s="25" t="s">
        <v>16</v>
      </c>
      <c r="D9" s="8" t="s">
        <v>13</v>
      </c>
      <c r="E9" s="8">
        <v>549</v>
      </c>
      <c r="F9" s="8">
        <v>44</v>
      </c>
      <c r="G9" s="8">
        <f t="shared" si="3"/>
        <v>593</v>
      </c>
      <c r="H9" s="45">
        <f t="shared" si="4"/>
        <v>652.30000000000007</v>
      </c>
      <c r="I9" s="15">
        <v>3000</v>
      </c>
      <c r="J9" s="28">
        <f t="shared" si="5"/>
        <v>1956900.0000000002</v>
      </c>
      <c r="K9" s="28">
        <f t="shared" si="0"/>
        <v>1859055.0000000002</v>
      </c>
      <c r="L9" s="28">
        <f t="shared" si="1"/>
        <v>1565520.0000000002</v>
      </c>
      <c r="M9" s="12">
        <f t="shared" si="2"/>
        <v>4000</v>
      </c>
      <c r="O9" s="17"/>
      <c r="P9" s="2"/>
    </row>
    <row r="10" spans="1:17" ht="15.75" thickBot="1">
      <c r="A10" s="7">
        <v>6</v>
      </c>
      <c r="B10" s="7">
        <v>6</v>
      </c>
      <c r="C10" s="25" t="s">
        <v>16</v>
      </c>
      <c r="D10" s="8" t="s">
        <v>13</v>
      </c>
      <c r="E10" s="8">
        <v>549</v>
      </c>
      <c r="F10" s="8">
        <v>44</v>
      </c>
      <c r="G10" s="8">
        <f t="shared" si="3"/>
        <v>593</v>
      </c>
      <c r="H10" s="45">
        <f t="shared" si="4"/>
        <v>652.30000000000007</v>
      </c>
      <c r="I10" s="15">
        <v>3000</v>
      </c>
      <c r="J10" s="28">
        <f t="shared" si="5"/>
        <v>1956900.0000000002</v>
      </c>
      <c r="K10" s="28">
        <f t="shared" si="0"/>
        <v>1859055.0000000002</v>
      </c>
      <c r="L10" s="28">
        <f t="shared" si="1"/>
        <v>1565520.0000000002</v>
      </c>
      <c r="M10" s="12">
        <f t="shared" si="2"/>
        <v>4000</v>
      </c>
      <c r="O10" s="17"/>
      <c r="P10" s="2"/>
    </row>
    <row r="11" spans="1:17" ht="15.75" thickBot="1">
      <c r="A11" s="7">
        <v>7</v>
      </c>
      <c r="B11" s="7">
        <v>7</v>
      </c>
      <c r="C11" s="25" t="s">
        <v>16</v>
      </c>
      <c r="D11" s="8" t="s">
        <v>13</v>
      </c>
      <c r="E11" s="8">
        <v>549</v>
      </c>
      <c r="F11" s="8">
        <v>44</v>
      </c>
      <c r="G11" s="8">
        <f t="shared" si="3"/>
        <v>593</v>
      </c>
      <c r="H11" s="45">
        <f t="shared" si="4"/>
        <v>652.30000000000007</v>
      </c>
      <c r="I11" s="15">
        <v>3000</v>
      </c>
      <c r="J11" s="28">
        <f t="shared" si="5"/>
        <v>1956900.0000000002</v>
      </c>
      <c r="K11" s="28">
        <f t="shared" si="0"/>
        <v>1859055.0000000002</v>
      </c>
      <c r="L11" s="28">
        <f t="shared" si="1"/>
        <v>1565520.0000000002</v>
      </c>
      <c r="M11" s="12">
        <f t="shared" si="2"/>
        <v>4000</v>
      </c>
      <c r="O11" s="17"/>
      <c r="P11" s="2"/>
    </row>
    <row r="12" spans="1:17" ht="15.75" thickBot="1">
      <c r="A12" s="7">
        <v>8</v>
      </c>
      <c r="B12" s="7">
        <v>8</v>
      </c>
      <c r="C12" s="25" t="s">
        <v>16</v>
      </c>
      <c r="D12" s="8" t="s">
        <v>13</v>
      </c>
      <c r="E12" s="8">
        <v>549</v>
      </c>
      <c r="F12" s="8">
        <v>44</v>
      </c>
      <c r="G12" s="8">
        <f t="shared" si="3"/>
        <v>593</v>
      </c>
      <c r="H12" s="45">
        <f t="shared" si="4"/>
        <v>652.30000000000007</v>
      </c>
      <c r="I12" s="15">
        <v>3000</v>
      </c>
      <c r="J12" s="28">
        <f t="shared" si="5"/>
        <v>1956900.0000000002</v>
      </c>
      <c r="K12" s="28">
        <f t="shared" si="0"/>
        <v>1859055.0000000002</v>
      </c>
      <c r="L12" s="28">
        <f t="shared" si="1"/>
        <v>1565520.0000000002</v>
      </c>
      <c r="M12" s="12">
        <f t="shared" si="2"/>
        <v>4000</v>
      </c>
      <c r="O12" s="17"/>
      <c r="P12" s="2"/>
    </row>
    <row r="13" spans="1:17" ht="15.75" thickBot="1">
      <c r="A13" s="7">
        <v>9</v>
      </c>
      <c r="B13" s="7">
        <v>9</v>
      </c>
      <c r="C13" s="25" t="s">
        <v>16</v>
      </c>
      <c r="D13" s="8" t="s">
        <v>13</v>
      </c>
      <c r="E13" s="8">
        <v>549</v>
      </c>
      <c r="F13" s="8">
        <v>44</v>
      </c>
      <c r="G13" s="8">
        <f t="shared" si="3"/>
        <v>593</v>
      </c>
      <c r="H13" s="45">
        <f t="shared" si="4"/>
        <v>652.30000000000007</v>
      </c>
      <c r="I13" s="15">
        <v>3000</v>
      </c>
      <c r="J13" s="28">
        <f t="shared" si="5"/>
        <v>1956900.0000000002</v>
      </c>
      <c r="K13" s="28">
        <f t="shared" si="0"/>
        <v>1859055.0000000002</v>
      </c>
      <c r="L13" s="28">
        <f t="shared" si="1"/>
        <v>1565520.0000000002</v>
      </c>
      <c r="M13" s="12">
        <f t="shared" si="2"/>
        <v>4000</v>
      </c>
      <c r="O13" s="17"/>
      <c r="P13" s="2"/>
    </row>
    <row r="14" spans="1:17">
      <c r="A14" s="38" t="s">
        <v>1</v>
      </c>
      <c r="B14" s="39"/>
      <c r="C14" s="39"/>
      <c r="D14" s="40"/>
      <c r="E14" s="36"/>
      <c r="F14" s="36"/>
      <c r="G14" s="36">
        <f>SUM(G3:G13)</f>
        <v>5496</v>
      </c>
      <c r="H14" s="48">
        <f>SUM(H3:H13)</f>
        <v>6045.6000000000013</v>
      </c>
      <c r="I14" s="26"/>
      <c r="J14" s="37">
        <f>SUM(J3:J13)</f>
        <v>18136800</v>
      </c>
      <c r="K14" s="37">
        <f>SUM(K3:K13)</f>
        <v>17229960</v>
      </c>
      <c r="L14" s="37">
        <f>SUM(L3:L13)</f>
        <v>14509440</v>
      </c>
      <c r="M14" s="22"/>
    </row>
    <row r="15" spans="1:17">
      <c r="H15" s="1"/>
    </row>
    <row r="18" spans="6:11" ht="16.5">
      <c r="H18" s="14"/>
      <c r="I18" s="27"/>
      <c r="J18" s="27"/>
    </row>
    <row r="19" spans="6:11">
      <c r="H19" s="18"/>
      <c r="I19" s="20"/>
      <c r="J19" s="20"/>
    </row>
    <row r="20" spans="6:11">
      <c r="F20" s="14"/>
      <c r="G20" t="s">
        <v>28</v>
      </c>
      <c r="H20" s="14" t="s">
        <v>29</v>
      </c>
      <c r="I20" t="s">
        <v>28</v>
      </c>
      <c r="J20" s="14" t="s">
        <v>29</v>
      </c>
    </row>
    <row r="21" spans="6:11">
      <c r="F21" s="18"/>
      <c r="G21" s="20">
        <v>59.49</v>
      </c>
      <c r="H21" s="44">
        <f>G21*10.764</f>
        <v>640.35036000000002</v>
      </c>
      <c r="I21" s="20">
        <v>10.37</v>
      </c>
      <c r="J21" s="44">
        <f>I21*10.764</f>
        <v>111.62267999999999</v>
      </c>
      <c r="K21" s="44">
        <f>H21+J21</f>
        <v>751.97303999999997</v>
      </c>
    </row>
    <row r="23" spans="6:11">
      <c r="H23" s="18"/>
      <c r="I23" s="20"/>
      <c r="J23" s="20"/>
    </row>
  </sheetData>
  <mergeCells count="4">
    <mergeCell ref="A2:C2"/>
    <mergeCell ref="A6:C6"/>
    <mergeCell ref="A14:D14"/>
    <mergeCell ref="A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opLeftCell="A46" workbookViewId="0">
      <selection activeCell="J75" sqref="J75"/>
    </sheetView>
  </sheetViews>
  <sheetFormatPr defaultRowHeight="15"/>
  <cols>
    <col min="1" max="1" width="4.7109375" style="9" customWidth="1"/>
    <col min="2" max="2" width="6.140625" customWidth="1"/>
    <col min="3" max="3" width="7.5703125" customWidth="1"/>
    <col min="4" max="7" width="11.7109375" customWidth="1"/>
    <col min="8" max="8" width="9.5703125" customWidth="1"/>
    <col min="9" max="9" width="11" customWidth="1"/>
    <col min="10" max="10" width="13.5703125" style="14" customWidth="1"/>
    <col min="11" max="11" width="12.85546875" style="14" customWidth="1"/>
    <col min="12" max="12" width="12.7109375" style="14" customWidth="1"/>
    <col min="13" max="13" width="15.140625" style="14" customWidth="1"/>
    <col min="15" max="15" width="15.140625" bestFit="1" customWidth="1"/>
    <col min="16" max="16" width="15.28515625" customWidth="1"/>
    <col min="17" max="17" width="10.85546875" customWidth="1"/>
  </cols>
  <sheetData>
    <row r="1" spans="1:17" ht="66" customHeight="1">
      <c r="A1" s="4" t="s">
        <v>0</v>
      </c>
      <c r="B1" s="5" t="s">
        <v>7</v>
      </c>
      <c r="C1" s="5" t="s">
        <v>14</v>
      </c>
      <c r="D1" s="5" t="s">
        <v>2</v>
      </c>
      <c r="E1" s="5" t="s">
        <v>23</v>
      </c>
      <c r="F1" s="5" t="s">
        <v>31</v>
      </c>
      <c r="G1" s="5" t="s">
        <v>25</v>
      </c>
      <c r="H1" s="6" t="s">
        <v>26</v>
      </c>
      <c r="I1" s="5" t="s">
        <v>27</v>
      </c>
      <c r="J1" s="5" t="s">
        <v>3</v>
      </c>
      <c r="K1" s="5" t="s">
        <v>4</v>
      </c>
      <c r="L1" s="5" t="s">
        <v>5</v>
      </c>
      <c r="M1" s="5" t="s">
        <v>6</v>
      </c>
    </row>
    <row r="2" spans="1:17" ht="15" customHeight="1">
      <c r="A2" s="41" t="s">
        <v>17</v>
      </c>
      <c r="B2" s="42"/>
      <c r="C2" s="43"/>
      <c r="D2" s="23"/>
      <c r="E2" s="23"/>
      <c r="F2" s="23"/>
      <c r="G2" s="23"/>
      <c r="H2" s="24"/>
      <c r="I2" s="23"/>
      <c r="J2" s="5"/>
      <c r="K2" s="5"/>
      <c r="L2" s="5"/>
      <c r="M2" s="5"/>
    </row>
    <row r="3" spans="1:17">
      <c r="A3" s="7">
        <v>1</v>
      </c>
      <c r="B3" s="7">
        <v>1</v>
      </c>
      <c r="C3" s="25" t="s">
        <v>15</v>
      </c>
      <c r="D3" s="8" t="s">
        <v>13</v>
      </c>
      <c r="E3" s="8">
        <v>561</v>
      </c>
      <c r="F3" s="8">
        <v>44</v>
      </c>
      <c r="G3" s="8">
        <f>E3+F3</f>
        <v>605</v>
      </c>
      <c r="H3" s="45">
        <f>G3*1.1</f>
        <v>665.5</v>
      </c>
      <c r="I3" s="15">
        <v>3000</v>
      </c>
      <c r="J3" s="28">
        <f>I3*H3</f>
        <v>1996500</v>
      </c>
      <c r="K3" s="28">
        <f t="shared" ref="K3:K13" si="0">J3*0.95</f>
        <v>1896675</v>
      </c>
      <c r="L3" s="28">
        <f t="shared" ref="L3:L13" si="1">J3*0.8</f>
        <v>1597200</v>
      </c>
      <c r="M3" s="12">
        <f t="shared" ref="M3:M13" si="2">MROUND((J3*0.025/12),500)</f>
        <v>4000</v>
      </c>
      <c r="O3" s="1"/>
      <c r="P3" s="2"/>
      <c r="Q3" s="2"/>
    </row>
    <row r="4" spans="1:17">
      <c r="A4" s="7">
        <v>2</v>
      </c>
      <c r="B4" s="7">
        <v>2</v>
      </c>
      <c r="C4" s="25" t="s">
        <v>15</v>
      </c>
      <c r="D4" s="8" t="s">
        <v>13</v>
      </c>
      <c r="E4" s="8">
        <v>561</v>
      </c>
      <c r="F4" s="8">
        <v>44</v>
      </c>
      <c r="G4" s="8">
        <f t="shared" ref="G4:G14" si="3">E4+F4</f>
        <v>605</v>
      </c>
      <c r="H4" s="45">
        <f t="shared" ref="H4:H14" si="4">G4*1.1</f>
        <v>665.5</v>
      </c>
      <c r="I4" s="15">
        <v>3000</v>
      </c>
      <c r="J4" s="28">
        <f>I4*H4</f>
        <v>1996500</v>
      </c>
      <c r="K4" s="28">
        <f t="shared" si="0"/>
        <v>1896675</v>
      </c>
      <c r="L4" s="28">
        <f t="shared" si="1"/>
        <v>1597200</v>
      </c>
      <c r="M4" s="12">
        <f t="shared" si="2"/>
        <v>4000</v>
      </c>
      <c r="O4" s="2"/>
      <c r="P4" s="2"/>
    </row>
    <row r="5" spans="1:17" ht="15.75" thickBot="1">
      <c r="A5" s="7">
        <v>3</v>
      </c>
      <c r="B5" s="7">
        <v>3</v>
      </c>
      <c r="C5" s="25" t="s">
        <v>15</v>
      </c>
      <c r="D5" s="8" t="s">
        <v>13</v>
      </c>
      <c r="E5" s="8">
        <v>561</v>
      </c>
      <c r="F5" s="8">
        <v>44</v>
      </c>
      <c r="G5" s="8">
        <f t="shared" si="3"/>
        <v>605</v>
      </c>
      <c r="H5" s="45">
        <f t="shared" si="4"/>
        <v>665.5</v>
      </c>
      <c r="I5" s="15">
        <v>3000</v>
      </c>
      <c r="J5" s="28">
        <f>I5*H5</f>
        <v>1996500</v>
      </c>
      <c r="K5" s="28">
        <f t="shared" si="0"/>
        <v>1896675</v>
      </c>
      <c r="L5" s="28">
        <f t="shared" si="1"/>
        <v>1597200</v>
      </c>
      <c r="M5" s="12">
        <f t="shared" si="2"/>
        <v>4000</v>
      </c>
      <c r="O5" s="2"/>
      <c r="P5" s="2"/>
    </row>
    <row r="6" spans="1:17" ht="15.75" thickBot="1">
      <c r="A6" s="7">
        <v>4</v>
      </c>
      <c r="B6" s="7">
        <v>4</v>
      </c>
      <c r="C6" s="25" t="s">
        <v>15</v>
      </c>
      <c r="D6" s="8" t="s">
        <v>13</v>
      </c>
      <c r="E6" s="8">
        <v>561</v>
      </c>
      <c r="F6" s="8">
        <v>44</v>
      </c>
      <c r="G6" s="8">
        <f t="shared" si="3"/>
        <v>605</v>
      </c>
      <c r="H6" s="45">
        <f t="shared" si="4"/>
        <v>665.5</v>
      </c>
      <c r="I6" s="15">
        <v>3000</v>
      </c>
      <c r="J6" s="28">
        <f t="shared" ref="J6:J13" si="5">I6*H6</f>
        <v>1996500</v>
      </c>
      <c r="K6" s="28">
        <f t="shared" si="0"/>
        <v>1896675</v>
      </c>
      <c r="L6" s="28">
        <f t="shared" si="1"/>
        <v>1597200</v>
      </c>
      <c r="M6" s="12">
        <f t="shared" si="2"/>
        <v>4000</v>
      </c>
      <c r="O6" s="16"/>
      <c r="P6" s="2"/>
    </row>
    <row r="7" spans="1:17" ht="15.75" thickBot="1">
      <c r="A7" s="7">
        <v>5</v>
      </c>
      <c r="B7" s="7">
        <v>5</v>
      </c>
      <c r="C7" s="25" t="s">
        <v>15</v>
      </c>
      <c r="D7" s="8" t="s">
        <v>13</v>
      </c>
      <c r="E7" s="8">
        <v>561</v>
      </c>
      <c r="F7" s="8">
        <v>44</v>
      </c>
      <c r="G7" s="8">
        <f t="shared" si="3"/>
        <v>605</v>
      </c>
      <c r="H7" s="45">
        <f t="shared" si="4"/>
        <v>665.5</v>
      </c>
      <c r="I7" s="15">
        <v>3000</v>
      </c>
      <c r="J7" s="28">
        <f t="shared" si="5"/>
        <v>1996500</v>
      </c>
      <c r="K7" s="28">
        <f t="shared" si="0"/>
        <v>1896675</v>
      </c>
      <c r="L7" s="28">
        <f t="shared" si="1"/>
        <v>1597200</v>
      </c>
      <c r="M7" s="12">
        <f t="shared" si="2"/>
        <v>4000</v>
      </c>
      <c r="O7" s="17"/>
      <c r="P7" s="2"/>
    </row>
    <row r="8" spans="1:17" ht="15.75" thickBot="1">
      <c r="A8" s="7">
        <v>6</v>
      </c>
      <c r="B8" s="7">
        <v>6</v>
      </c>
      <c r="C8" s="25" t="s">
        <v>15</v>
      </c>
      <c r="D8" s="8" t="s">
        <v>13</v>
      </c>
      <c r="E8" s="8">
        <v>561</v>
      </c>
      <c r="F8" s="8">
        <v>44</v>
      </c>
      <c r="G8" s="8">
        <f t="shared" si="3"/>
        <v>605</v>
      </c>
      <c r="H8" s="45">
        <f t="shared" si="4"/>
        <v>665.5</v>
      </c>
      <c r="I8" s="15">
        <v>3000</v>
      </c>
      <c r="J8" s="28">
        <f t="shared" si="5"/>
        <v>1996500</v>
      </c>
      <c r="K8" s="28">
        <f t="shared" si="0"/>
        <v>1896675</v>
      </c>
      <c r="L8" s="28">
        <f t="shared" si="1"/>
        <v>1597200</v>
      </c>
      <c r="M8" s="12">
        <f t="shared" si="2"/>
        <v>4000</v>
      </c>
      <c r="O8" s="17"/>
      <c r="P8" s="2"/>
    </row>
    <row r="9" spans="1:17" ht="15.75" thickBot="1">
      <c r="A9" s="7">
        <v>7</v>
      </c>
      <c r="B9" s="7">
        <v>7</v>
      </c>
      <c r="C9" s="25" t="s">
        <v>15</v>
      </c>
      <c r="D9" s="8" t="s">
        <v>13</v>
      </c>
      <c r="E9" s="8">
        <v>561</v>
      </c>
      <c r="F9" s="8">
        <v>44</v>
      </c>
      <c r="G9" s="8">
        <f t="shared" si="3"/>
        <v>605</v>
      </c>
      <c r="H9" s="45">
        <f t="shared" si="4"/>
        <v>665.5</v>
      </c>
      <c r="I9" s="15">
        <v>3000</v>
      </c>
      <c r="J9" s="28">
        <f t="shared" si="5"/>
        <v>1996500</v>
      </c>
      <c r="K9" s="28">
        <f t="shared" si="0"/>
        <v>1896675</v>
      </c>
      <c r="L9" s="28">
        <f t="shared" si="1"/>
        <v>1597200</v>
      </c>
      <c r="M9" s="12">
        <f t="shared" si="2"/>
        <v>4000</v>
      </c>
      <c r="O9" s="17"/>
      <c r="P9" s="2"/>
    </row>
    <row r="10" spans="1:17" ht="15.75" thickBot="1">
      <c r="A10" s="7">
        <v>8</v>
      </c>
      <c r="B10" s="7">
        <v>8</v>
      </c>
      <c r="C10" s="25" t="s">
        <v>15</v>
      </c>
      <c r="D10" s="8" t="s">
        <v>13</v>
      </c>
      <c r="E10" s="8">
        <v>561</v>
      </c>
      <c r="F10" s="8">
        <v>44</v>
      </c>
      <c r="G10" s="8">
        <f t="shared" si="3"/>
        <v>605</v>
      </c>
      <c r="H10" s="45">
        <f t="shared" si="4"/>
        <v>665.5</v>
      </c>
      <c r="I10" s="15">
        <v>3000</v>
      </c>
      <c r="J10" s="28">
        <f t="shared" si="5"/>
        <v>1996500</v>
      </c>
      <c r="K10" s="28">
        <f t="shared" si="0"/>
        <v>1896675</v>
      </c>
      <c r="L10" s="28">
        <f t="shared" si="1"/>
        <v>1597200</v>
      </c>
      <c r="M10" s="12">
        <f t="shared" si="2"/>
        <v>4000</v>
      </c>
      <c r="O10" s="17"/>
      <c r="P10" s="2"/>
    </row>
    <row r="11" spans="1:17" ht="15.75" thickBot="1">
      <c r="A11" s="7">
        <v>9</v>
      </c>
      <c r="B11" s="7">
        <v>1</v>
      </c>
      <c r="C11" s="25" t="s">
        <v>15</v>
      </c>
      <c r="D11" s="8" t="s">
        <v>13</v>
      </c>
      <c r="E11" s="8">
        <v>561</v>
      </c>
      <c r="F11" s="8">
        <v>44</v>
      </c>
      <c r="G11" s="8">
        <f t="shared" si="3"/>
        <v>605</v>
      </c>
      <c r="H11" s="45">
        <f t="shared" si="4"/>
        <v>665.5</v>
      </c>
      <c r="I11" s="15">
        <v>3000</v>
      </c>
      <c r="J11" s="28">
        <f t="shared" si="5"/>
        <v>1996500</v>
      </c>
      <c r="K11" s="28">
        <f t="shared" si="0"/>
        <v>1896675</v>
      </c>
      <c r="L11" s="28">
        <f t="shared" si="1"/>
        <v>1597200</v>
      </c>
      <c r="M11" s="12">
        <f t="shared" si="2"/>
        <v>4000</v>
      </c>
      <c r="O11" s="17"/>
      <c r="P11" s="2"/>
    </row>
    <row r="12" spans="1:17" ht="15.75" thickBot="1">
      <c r="A12" s="7">
        <v>10</v>
      </c>
      <c r="B12" s="7">
        <v>2</v>
      </c>
      <c r="C12" s="25" t="s">
        <v>15</v>
      </c>
      <c r="D12" s="8" t="s">
        <v>13</v>
      </c>
      <c r="E12" s="8">
        <v>561</v>
      </c>
      <c r="F12" s="8">
        <v>44</v>
      </c>
      <c r="G12" s="8">
        <f t="shared" si="3"/>
        <v>605</v>
      </c>
      <c r="H12" s="45">
        <f t="shared" si="4"/>
        <v>665.5</v>
      </c>
      <c r="I12" s="15">
        <v>3000</v>
      </c>
      <c r="J12" s="28">
        <f t="shared" si="5"/>
        <v>1996500</v>
      </c>
      <c r="K12" s="28">
        <f t="shared" si="0"/>
        <v>1896675</v>
      </c>
      <c r="L12" s="28">
        <f t="shared" si="1"/>
        <v>1597200</v>
      </c>
      <c r="M12" s="12">
        <f t="shared" si="2"/>
        <v>4000</v>
      </c>
      <c r="O12" s="17"/>
      <c r="P12" s="2"/>
    </row>
    <row r="13" spans="1:17" ht="15.75" thickBot="1">
      <c r="A13" s="7">
        <v>11</v>
      </c>
      <c r="B13" s="7">
        <v>3</v>
      </c>
      <c r="C13" s="25" t="s">
        <v>15</v>
      </c>
      <c r="D13" s="8" t="s">
        <v>13</v>
      </c>
      <c r="E13" s="8">
        <v>561</v>
      </c>
      <c r="F13" s="8">
        <v>44</v>
      </c>
      <c r="G13" s="8">
        <f t="shared" si="3"/>
        <v>605</v>
      </c>
      <c r="H13" s="45">
        <f t="shared" si="4"/>
        <v>665.5</v>
      </c>
      <c r="I13" s="15">
        <v>3000</v>
      </c>
      <c r="J13" s="28">
        <f t="shared" si="5"/>
        <v>1996500</v>
      </c>
      <c r="K13" s="28">
        <f t="shared" si="0"/>
        <v>1896675</v>
      </c>
      <c r="L13" s="28">
        <f t="shared" si="1"/>
        <v>1597200</v>
      </c>
      <c r="M13" s="12">
        <f t="shared" si="2"/>
        <v>4000</v>
      </c>
      <c r="O13" s="17"/>
      <c r="P13" s="2"/>
    </row>
    <row r="14" spans="1:17" ht="15.75" thickBot="1">
      <c r="A14" s="29">
        <v>12</v>
      </c>
      <c r="B14" s="7">
        <v>4</v>
      </c>
      <c r="C14" s="25" t="s">
        <v>15</v>
      </c>
      <c r="D14" s="30" t="s">
        <v>13</v>
      </c>
      <c r="E14" s="8">
        <v>561</v>
      </c>
      <c r="F14" s="8">
        <v>44</v>
      </c>
      <c r="G14" s="8">
        <f t="shared" si="3"/>
        <v>605</v>
      </c>
      <c r="H14" s="45">
        <f t="shared" si="4"/>
        <v>665.5</v>
      </c>
      <c r="I14" s="15">
        <v>3000</v>
      </c>
      <c r="J14" s="32">
        <f>I14*H14</f>
        <v>1996500</v>
      </c>
      <c r="K14" s="32">
        <f>J14*0.95</f>
        <v>1896675</v>
      </c>
      <c r="L14" s="32">
        <f>J14*0.8</f>
        <v>1597200</v>
      </c>
      <c r="M14" s="33">
        <f>MROUND((J14*0.025/12),500)</f>
        <v>4000</v>
      </c>
      <c r="O14" s="17"/>
      <c r="P14" s="2"/>
    </row>
    <row r="15" spans="1:17" ht="15.75" thickBot="1">
      <c r="A15" s="41" t="s">
        <v>18</v>
      </c>
      <c r="B15" s="42"/>
      <c r="C15" s="43"/>
      <c r="D15" s="30"/>
      <c r="E15" s="30"/>
      <c r="F15" s="30"/>
      <c r="G15" s="30"/>
      <c r="H15" s="30"/>
      <c r="I15" s="31"/>
      <c r="J15" s="32"/>
      <c r="K15" s="32"/>
      <c r="L15" s="32"/>
      <c r="M15" s="33"/>
      <c r="O15" s="17"/>
      <c r="P15" s="2"/>
    </row>
    <row r="16" spans="1:17" ht="15.75" thickBot="1">
      <c r="A16" s="7">
        <v>13</v>
      </c>
      <c r="B16" s="7">
        <v>5</v>
      </c>
      <c r="C16" s="25" t="s">
        <v>21</v>
      </c>
      <c r="D16" s="30" t="s">
        <v>22</v>
      </c>
      <c r="E16" s="8">
        <v>561</v>
      </c>
      <c r="F16" s="8">
        <v>44</v>
      </c>
      <c r="G16" s="8">
        <f>E16+F16</f>
        <v>605</v>
      </c>
      <c r="H16" s="46">
        <f>G16*1.1</f>
        <v>665.5</v>
      </c>
      <c r="I16" s="31">
        <v>3000</v>
      </c>
      <c r="J16" s="32">
        <f>I16*H16</f>
        <v>1996500</v>
      </c>
      <c r="K16" s="32">
        <f>J16*0.95</f>
        <v>1896675</v>
      </c>
      <c r="L16" s="32">
        <f>J16*0.8</f>
        <v>1597200</v>
      </c>
      <c r="M16" s="33">
        <f t="shared" ref="M15:M58" si="6">MROUND((J16*0.025/12),500)</f>
        <v>4000</v>
      </c>
      <c r="O16" s="17"/>
      <c r="P16" s="2"/>
    </row>
    <row r="17" spans="1:16" ht="15.75" thickBot="1">
      <c r="A17" s="29">
        <v>14</v>
      </c>
      <c r="B17" s="7">
        <v>6</v>
      </c>
      <c r="C17" s="25" t="s">
        <v>21</v>
      </c>
      <c r="D17" s="30" t="s">
        <v>22</v>
      </c>
      <c r="E17" s="8">
        <v>561</v>
      </c>
      <c r="F17" s="8">
        <v>44</v>
      </c>
      <c r="G17" s="8">
        <f t="shared" ref="G17:G29" si="7">E17+F17</f>
        <v>605</v>
      </c>
      <c r="H17" s="46">
        <f t="shared" ref="H17:H59" si="8">G17*1.1</f>
        <v>665.5</v>
      </c>
      <c r="I17" s="31">
        <v>3000</v>
      </c>
      <c r="J17" s="32">
        <f t="shared" ref="J17:J58" si="9">I17*H17</f>
        <v>1996500</v>
      </c>
      <c r="K17" s="32">
        <f t="shared" ref="K17:K58" si="10">J17*0.95</f>
        <v>1896675</v>
      </c>
      <c r="L17" s="32">
        <f t="shared" ref="L17:L58" si="11">J17*0.8</f>
        <v>1597200</v>
      </c>
      <c r="M17" s="33">
        <f t="shared" si="6"/>
        <v>4000</v>
      </c>
      <c r="O17" s="17"/>
      <c r="P17" s="2"/>
    </row>
    <row r="18" spans="1:16" ht="15.75" thickBot="1">
      <c r="A18" s="7">
        <v>15</v>
      </c>
      <c r="B18" s="7">
        <v>7</v>
      </c>
      <c r="C18" s="25" t="s">
        <v>21</v>
      </c>
      <c r="D18" s="30" t="s">
        <v>22</v>
      </c>
      <c r="E18" s="8">
        <v>561</v>
      </c>
      <c r="F18" s="8">
        <v>44</v>
      </c>
      <c r="G18" s="8">
        <f t="shared" si="7"/>
        <v>605</v>
      </c>
      <c r="H18" s="46">
        <f t="shared" si="8"/>
        <v>665.5</v>
      </c>
      <c r="I18" s="31">
        <v>3000</v>
      </c>
      <c r="J18" s="32">
        <f t="shared" si="9"/>
        <v>1996500</v>
      </c>
      <c r="K18" s="32">
        <f t="shared" si="10"/>
        <v>1896675</v>
      </c>
      <c r="L18" s="32">
        <f t="shared" si="11"/>
        <v>1597200</v>
      </c>
      <c r="M18" s="33">
        <f t="shared" si="6"/>
        <v>4000</v>
      </c>
      <c r="O18" s="17"/>
      <c r="P18" s="2"/>
    </row>
    <row r="19" spans="1:16" ht="15.75" thickBot="1">
      <c r="A19" s="29">
        <v>16</v>
      </c>
      <c r="B19" s="7">
        <v>8</v>
      </c>
      <c r="C19" s="25" t="s">
        <v>21</v>
      </c>
      <c r="D19" s="30" t="s">
        <v>22</v>
      </c>
      <c r="E19" s="8">
        <v>561</v>
      </c>
      <c r="F19" s="8">
        <v>44</v>
      </c>
      <c r="G19" s="8">
        <f t="shared" si="7"/>
        <v>605</v>
      </c>
      <c r="H19" s="46">
        <f t="shared" si="8"/>
        <v>665.5</v>
      </c>
      <c r="I19" s="31">
        <v>3000</v>
      </c>
      <c r="J19" s="32">
        <f t="shared" si="9"/>
        <v>1996500</v>
      </c>
      <c r="K19" s="32">
        <f t="shared" si="10"/>
        <v>1896675</v>
      </c>
      <c r="L19" s="32">
        <f t="shared" si="11"/>
        <v>1597200</v>
      </c>
      <c r="M19" s="33">
        <f t="shared" si="6"/>
        <v>4000</v>
      </c>
      <c r="O19" s="17"/>
      <c r="P19" s="2"/>
    </row>
    <row r="20" spans="1:16" ht="15.75" thickBot="1">
      <c r="A20" s="7">
        <v>17</v>
      </c>
      <c r="B20" s="7">
        <v>1</v>
      </c>
      <c r="C20" s="25" t="s">
        <v>21</v>
      </c>
      <c r="D20" s="30" t="s">
        <v>22</v>
      </c>
      <c r="E20" s="8">
        <v>561</v>
      </c>
      <c r="F20" s="8">
        <v>44</v>
      </c>
      <c r="G20" s="8">
        <f t="shared" si="7"/>
        <v>605</v>
      </c>
      <c r="H20" s="46">
        <f t="shared" si="8"/>
        <v>665.5</v>
      </c>
      <c r="I20" s="31">
        <v>3000</v>
      </c>
      <c r="J20" s="32">
        <f t="shared" si="9"/>
        <v>1996500</v>
      </c>
      <c r="K20" s="32">
        <f t="shared" si="10"/>
        <v>1896675</v>
      </c>
      <c r="L20" s="32">
        <f t="shared" si="11"/>
        <v>1597200</v>
      </c>
      <c r="M20" s="33">
        <f t="shared" si="6"/>
        <v>4000</v>
      </c>
      <c r="O20" s="17"/>
      <c r="P20" s="2"/>
    </row>
    <row r="21" spans="1:16" ht="15.75" thickBot="1">
      <c r="A21" s="29">
        <v>18</v>
      </c>
      <c r="B21" s="7">
        <v>2</v>
      </c>
      <c r="C21" s="25" t="s">
        <v>21</v>
      </c>
      <c r="D21" s="30" t="s">
        <v>22</v>
      </c>
      <c r="E21" s="8">
        <v>561</v>
      </c>
      <c r="F21" s="8">
        <v>44</v>
      </c>
      <c r="G21" s="8">
        <f t="shared" si="7"/>
        <v>605</v>
      </c>
      <c r="H21" s="46">
        <f t="shared" si="8"/>
        <v>665.5</v>
      </c>
      <c r="I21" s="31">
        <v>3000</v>
      </c>
      <c r="J21" s="32">
        <f t="shared" si="9"/>
        <v>1996500</v>
      </c>
      <c r="K21" s="32">
        <f t="shared" si="10"/>
        <v>1896675</v>
      </c>
      <c r="L21" s="32">
        <f t="shared" si="11"/>
        <v>1597200</v>
      </c>
      <c r="M21" s="33">
        <f t="shared" si="6"/>
        <v>4000</v>
      </c>
      <c r="O21" s="17"/>
      <c r="P21" s="2"/>
    </row>
    <row r="22" spans="1:16" ht="15.75" thickBot="1">
      <c r="A22" s="7">
        <v>19</v>
      </c>
      <c r="B22" s="7">
        <v>3</v>
      </c>
      <c r="C22" s="25" t="s">
        <v>21</v>
      </c>
      <c r="D22" s="30" t="s">
        <v>22</v>
      </c>
      <c r="E22" s="8">
        <v>561</v>
      </c>
      <c r="F22" s="8">
        <v>44</v>
      </c>
      <c r="G22" s="8">
        <f t="shared" si="7"/>
        <v>605</v>
      </c>
      <c r="H22" s="46">
        <f t="shared" si="8"/>
        <v>665.5</v>
      </c>
      <c r="I22" s="31">
        <v>3000</v>
      </c>
      <c r="J22" s="32">
        <f t="shared" si="9"/>
        <v>1996500</v>
      </c>
      <c r="K22" s="32">
        <f t="shared" si="10"/>
        <v>1896675</v>
      </c>
      <c r="L22" s="32">
        <f t="shared" si="11"/>
        <v>1597200</v>
      </c>
      <c r="M22" s="33">
        <f t="shared" si="6"/>
        <v>4000</v>
      </c>
      <c r="O22" s="17"/>
      <c r="P22" s="2"/>
    </row>
    <row r="23" spans="1:16" ht="15.75" thickBot="1">
      <c r="A23" s="29">
        <v>20</v>
      </c>
      <c r="B23" s="7">
        <v>4</v>
      </c>
      <c r="C23" s="25" t="s">
        <v>21</v>
      </c>
      <c r="D23" s="30" t="s">
        <v>22</v>
      </c>
      <c r="E23" s="8">
        <v>561</v>
      </c>
      <c r="F23" s="8">
        <v>44</v>
      </c>
      <c r="G23" s="8">
        <f t="shared" si="7"/>
        <v>605</v>
      </c>
      <c r="H23" s="46">
        <f t="shared" si="8"/>
        <v>665.5</v>
      </c>
      <c r="I23" s="31">
        <v>3000</v>
      </c>
      <c r="J23" s="32">
        <f t="shared" si="9"/>
        <v>1996500</v>
      </c>
      <c r="K23" s="32">
        <f t="shared" si="10"/>
        <v>1896675</v>
      </c>
      <c r="L23" s="32">
        <f t="shared" si="11"/>
        <v>1597200</v>
      </c>
      <c r="M23" s="33">
        <f t="shared" si="6"/>
        <v>4000</v>
      </c>
      <c r="O23" s="17"/>
      <c r="P23" s="2"/>
    </row>
    <row r="24" spans="1:16" ht="15.75" thickBot="1">
      <c r="A24" s="7">
        <v>21</v>
      </c>
      <c r="B24" s="7">
        <v>5</v>
      </c>
      <c r="C24" s="25" t="s">
        <v>21</v>
      </c>
      <c r="D24" s="30" t="s">
        <v>22</v>
      </c>
      <c r="E24" s="8">
        <v>561</v>
      </c>
      <c r="F24" s="8">
        <v>44</v>
      </c>
      <c r="G24" s="8">
        <f t="shared" si="7"/>
        <v>605</v>
      </c>
      <c r="H24" s="46">
        <f t="shared" si="8"/>
        <v>665.5</v>
      </c>
      <c r="I24" s="31">
        <v>3000</v>
      </c>
      <c r="J24" s="32">
        <f t="shared" si="9"/>
        <v>1996500</v>
      </c>
      <c r="K24" s="32">
        <f t="shared" si="10"/>
        <v>1896675</v>
      </c>
      <c r="L24" s="32">
        <f t="shared" si="11"/>
        <v>1597200</v>
      </c>
      <c r="M24" s="33">
        <f t="shared" si="6"/>
        <v>4000</v>
      </c>
      <c r="O24" s="17"/>
      <c r="P24" s="2"/>
    </row>
    <row r="25" spans="1:16" ht="15.75" thickBot="1">
      <c r="A25" s="29">
        <v>22</v>
      </c>
      <c r="B25" s="7">
        <v>6</v>
      </c>
      <c r="C25" s="25" t="s">
        <v>21</v>
      </c>
      <c r="D25" s="30" t="s">
        <v>22</v>
      </c>
      <c r="E25" s="8">
        <v>561</v>
      </c>
      <c r="F25" s="8">
        <v>44</v>
      </c>
      <c r="G25" s="8">
        <f t="shared" si="7"/>
        <v>605</v>
      </c>
      <c r="H25" s="46">
        <f t="shared" si="8"/>
        <v>665.5</v>
      </c>
      <c r="I25" s="31">
        <v>3000</v>
      </c>
      <c r="J25" s="32">
        <f t="shared" si="9"/>
        <v>1996500</v>
      </c>
      <c r="K25" s="32">
        <f t="shared" si="10"/>
        <v>1896675</v>
      </c>
      <c r="L25" s="32">
        <f t="shared" si="11"/>
        <v>1597200</v>
      </c>
      <c r="M25" s="33">
        <f t="shared" si="6"/>
        <v>4000</v>
      </c>
      <c r="O25" s="17"/>
      <c r="P25" s="2"/>
    </row>
    <row r="26" spans="1:16" ht="15.75" thickBot="1">
      <c r="A26" s="7">
        <v>23</v>
      </c>
      <c r="B26" s="7">
        <v>7</v>
      </c>
      <c r="C26" s="25" t="s">
        <v>21</v>
      </c>
      <c r="D26" s="30" t="s">
        <v>22</v>
      </c>
      <c r="E26" s="8">
        <v>561</v>
      </c>
      <c r="F26" s="8">
        <v>44</v>
      </c>
      <c r="G26" s="8">
        <f t="shared" si="7"/>
        <v>605</v>
      </c>
      <c r="H26" s="46">
        <f t="shared" si="8"/>
        <v>665.5</v>
      </c>
      <c r="I26" s="31">
        <v>3000</v>
      </c>
      <c r="J26" s="32">
        <f t="shared" si="9"/>
        <v>1996500</v>
      </c>
      <c r="K26" s="32">
        <f t="shared" si="10"/>
        <v>1896675</v>
      </c>
      <c r="L26" s="32">
        <f t="shared" si="11"/>
        <v>1597200</v>
      </c>
      <c r="M26" s="33">
        <f t="shared" si="6"/>
        <v>4000</v>
      </c>
      <c r="O26" s="17"/>
      <c r="P26" s="2"/>
    </row>
    <row r="27" spans="1:16" ht="15.75" thickBot="1">
      <c r="A27" s="29">
        <v>24</v>
      </c>
      <c r="B27" s="7">
        <v>8</v>
      </c>
      <c r="C27" s="25" t="s">
        <v>21</v>
      </c>
      <c r="D27" s="30" t="s">
        <v>22</v>
      </c>
      <c r="E27" s="8">
        <v>561</v>
      </c>
      <c r="F27" s="8">
        <v>44</v>
      </c>
      <c r="G27" s="8">
        <f t="shared" si="7"/>
        <v>605</v>
      </c>
      <c r="H27" s="46">
        <f t="shared" si="8"/>
        <v>665.5</v>
      </c>
      <c r="I27" s="31">
        <v>3000</v>
      </c>
      <c r="J27" s="32">
        <f t="shared" si="9"/>
        <v>1996500</v>
      </c>
      <c r="K27" s="32">
        <f t="shared" si="10"/>
        <v>1896675</v>
      </c>
      <c r="L27" s="32">
        <f t="shared" si="11"/>
        <v>1597200</v>
      </c>
      <c r="M27" s="33">
        <f>MROUND((J27*0.025/12),500)</f>
        <v>4000</v>
      </c>
      <c r="O27" s="17"/>
      <c r="P27" s="2"/>
    </row>
    <row r="28" spans="1:16" ht="15.75" thickBot="1">
      <c r="A28" s="7">
        <v>25</v>
      </c>
      <c r="B28" s="29">
        <v>9</v>
      </c>
      <c r="C28" s="25" t="s">
        <v>21</v>
      </c>
      <c r="D28" s="30" t="s">
        <v>22</v>
      </c>
      <c r="E28" s="8">
        <v>561</v>
      </c>
      <c r="F28" s="8">
        <v>44</v>
      </c>
      <c r="G28" s="8">
        <f t="shared" si="7"/>
        <v>605</v>
      </c>
      <c r="H28" s="46">
        <f t="shared" si="8"/>
        <v>665.5</v>
      </c>
      <c r="I28" s="31">
        <v>3000</v>
      </c>
      <c r="J28" s="32">
        <f>I28*H28</f>
        <v>1996500</v>
      </c>
      <c r="K28" s="32">
        <f t="shared" si="10"/>
        <v>1896675</v>
      </c>
      <c r="L28" s="32">
        <f t="shared" si="11"/>
        <v>1597200</v>
      </c>
      <c r="M28" s="33">
        <f t="shared" si="6"/>
        <v>4000</v>
      </c>
      <c r="O28" s="17"/>
      <c r="P28" s="2"/>
    </row>
    <row r="29" spans="1:16" ht="15.75" thickBot="1">
      <c r="A29" s="7">
        <v>26</v>
      </c>
      <c r="B29" s="7">
        <v>10</v>
      </c>
      <c r="C29" s="25" t="s">
        <v>21</v>
      </c>
      <c r="D29" s="30" t="s">
        <v>22</v>
      </c>
      <c r="E29" s="8">
        <v>561</v>
      </c>
      <c r="F29" s="8">
        <v>44</v>
      </c>
      <c r="G29" s="8">
        <f t="shared" si="7"/>
        <v>605</v>
      </c>
      <c r="H29" s="46">
        <f t="shared" si="8"/>
        <v>665.5</v>
      </c>
      <c r="I29" s="31">
        <v>3000</v>
      </c>
      <c r="J29" s="32">
        <f t="shared" si="9"/>
        <v>1996500</v>
      </c>
      <c r="K29" s="32">
        <f t="shared" si="10"/>
        <v>1896675</v>
      </c>
      <c r="L29" s="32">
        <f t="shared" si="11"/>
        <v>1597200</v>
      </c>
      <c r="M29" s="33">
        <f t="shared" si="6"/>
        <v>4000</v>
      </c>
      <c r="O29" s="17"/>
      <c r="P29" s="2"/>
    </row>
    <row r="30" spans="1:16" ht="15.75" thickBot="1">
      <c r="A30" s="29">
        <v>27</v>
      </c>
      <c r="B30" s="7">
        <v>1</v>
      </c>
      <c r="C30" s="25" t="s">
        <v>21</v>
      </c>
      <c r="D30" s="30" t="s">
        <v>22</v>
      </c>
      <c r="E30" s="8">
        <v>561</v>
      </c>
      <c r="F30" s="8">
        <v>44</v>
      </c>
      <c r="G30" s="8">
        <f>E30+F30</f>
        <v>605</v>
      </c>
      <c r="H30" s="46">
        <f t="shared" si="8"/>
        <v>665.5</v>
      </c>
      <c r="I30" s="31">
        <v>3000</v>
      </c>
      <c r="J30" s="32">
        <f t="shared" si="9"/>
        <v>1996500</v>
      </c>
      <c r="K30" s="32">
        <f t="shared" si="10"/>
        <v>1896675</v>
      </c>
      <c r="L30" s="32">
        <f t="shared" si="11"/>
        <v>1597200</v>
      </c>
      <c r="M30" s="33">
        <f t="shared" si="6"/>
        <v>4000</v>
      </c>
      <c r="O30" s="17"/>
      <c r="P30" s="2"/>
    </row>
    <row r="31" spans="1:16" ht="15.75" thickBot="1">
      <c r="A31" s="7">
        <v>28</v>
      </c>
      <c r="B31" s="7">
        <v>2</v>
      </c>
      <c r="C31" s="25" t="s">
        <v>21</v>
      </c>
      <c r="D31" s="30" t="s">
        <v>22</v>
      </c>
      <c r="E31" s="8">
        <v>561</v>
      </c>
      <c r="F31" s="8">
        <v>44</v>
      </c>
      <c r="G31" s="8">
        <f t="shared" ref="G31:G35" si="12">E31+F31</f>
        <v>605</v>
      </c>
      <c r="H31" s="46">
        <f t="shared" si="8"/>
        <v>665.5</v>
      </c>
      <c r="I31" s="31">
        <v>3000</v>
      </c>
      <c r="J31" s="32">
        <f t="shared" si="9"/>
        <v>1996500</v>
      </c>
      <c r="K31" s="32">
        <f t="shared" si="10"/>
        <v>1896675</v>
      </c>
      <c r="L31" s="32">
        <f t="shared" si="11"/>
        <v>1597200</v>
      </c>
      <c r="M31" s="33">
        <f t="shared" si="6"/>
        <v>4000</v>
      </c>
      <c r="O31" s="17"/>
      <c r="P31" s="2"/>
    </row>
    <row r="32" spans="1:16" ht="15.75" thickBot="1">
      <c r="A32" s="29">
        <v>29</v>
      </c>
      <c r="B32" s="7">
        <v>3</v>
      </c>
      <c r="C32" s="25" t="s">
        <v>21</v>
      </c>
      <c r="D32" s="30" t="s">
        <v>22</v>
      </c>
      <c r="E32" s="8">
        <v>561</v>
      </c>
      <c r="F32" s="8">
        <v>44</v>
      </c>
      <c r="G32" s="8">
        <f t="shared" si="12"/>
        <v>605</v>
      </c>
      <c r="H32" s="46">
        <f t="shared" si="8"/>
        <v>665.5</v>
      </c>
      <c r="I32" s="31">
        <v>3000</v>
      </c>
      <c r="J32" s="32">
        <f t="shared" si="9"/>
        <v>1996500</v>
      </c>
      <c r="K32" s="32">
        <f t="shared" si="10"/>
        <v>1896675</v>
      </c>
      <c r="L32" s="32">
        <f t="shared" si="11"/>
        <v>1597200</v>
      </c>
      <c r="M32" s="33">
        <f t="shared" si="6"/>
        <v>4000</v>
      </c>
      <c r="O32" s="17"/>
      <c r="P32" s="2"/>
    </row>
    <row r="33" spans="1:16" ht="15.75" thickBot="1">
      <c r="A33" s="7">
        <v>30</v>
      </c>
      <c r="B33" s="7">
        <v>4</v>
      </c>
      <c r="C33" s="25" t="s">
        <v>21</v>
      </c>
      <c r="D33" s="30" t="s">
        <v>22</v>
      </c>
      <c r="E33" s="8">
        <v>561</v>
      </c>
      <c r="F33" s="8">
        <v>44</v>
      </c>
      <c r="G33" s="8">
        <f t="shared" si="12"/>
        <v>605</v>
      </c>
      <c r="H33" s="46">
        <f>G33*1.1</f>
        <v>665.5</v>
      </c>
      <c r="I33" s="31">
        <v>3000</v>
      </c>
      <c r="J33" s="32">
        <f t="shared" si="9"/>
        <v>1996500</v>
      </c>
      <c r="K33" s="32">
        <f>J33*0.95</f>
        <v>1896675</v>
      </c>
      <c r="L33" s="32">
        <f t="shared" si="11"/>
        <v>1597200</v>
      </c>
      <c r="M33" s="33">
        <f t="shared" si="6"/>
        <v>4000</v>
      </c>
      <c r="O33" s="17"/>
      <c r="P33" s="2"/>
    </row>
    <row r="34" spans="1:16" ht="15.75" thickBot="1">
      <c r="A34" s="29">
        <v>31</v>
      </c>
      <c r="B34" s="7">
        <v>5</v>
      </c>
      <c r="C34" s="25" t="s">
        <v>21</v>
      </c>
      <c r="D34" s="30" t="s">
        <v>22</v>
      </c>
      <c r="E34" s="8">
        <v>561</v>
      </c>
      <c r="F34" s="8">
        <v>44</v>
      </c>
      <c r="G34" s="8">
        <f t="shared" si="12"/>
        <v>605</v>
      </c>
      <c r="H34" s="46">
        <f t="shared" si="8"/>
        <v>665.5</v>
      </c>
      <c r="I34" s="31">
        <v>3000</v>
      </c>
      <c r="J34" s="32">
        <f t="shared" si="9"/>
        <v>1996500</v>
      </c>
      <c r="K34" s="32">
        <f t="shared" si="10"/>
        <v>1896675</v>
      </c>
      <c r="L34" s="32">
        <f t="shared" si="11"/>
        <v>1597200</v>
      </c>
      <c r="M34" s="33">
        <f t="shared" si="6"/>
        <v>4000</v>
      </c>
      <c r="O34" s="17"/>
      <c r="P34" s="2"/>
    </row>
    <row r="35" spans="1:16" ht="15.75" thickBot="1">
      <c r="A35" s="7">
        <v>32</v>
      </c>
      <c r="B35" s="7">
        <v>6</v>
      </c>
      <c r="C35" s="25" t="s">
        <v>21</v>
      </c>
      <c r="D35" s="30" t="s">
        <v>22</v>
      </c>
      <c r="E35" s="8">
        <v>561</v>
      </c>
      <c r="F35" s="8">
        <v>44</v>
      </c>
      <c r="G35" s="8">
        <f t="shared" si="12"/>
        <v>605</v>
      </c>
      <c r="H35" s="46">
        <f t="shared" si="8"/>
        <v>665.5</v>
      </c>
      <c r="I35" s="31">
        <v>3000</v>
      </c>
      <c r="J35" s="32">
        <f t="shared" si="9"/>
        <v>1996500</v>
      </c>
      <c r="K35" s="32">
        <f t="shared" si="10"/>
        <v>1896675</v>
      </c>
      <c r="L35" s="32">
        <f t="shared" si="11"/>
        <v>1597200</v>
      </c>
      <c r="M35" s="33">
        <f t="shared" si="6"/>
        <v>4000</v>
      </c>
      <c r="O35" s="17"/>
      <c r="P35" s="2"/>
    </row>
    <row r="36" spans="1:16" ht="15.75" thickBot="1">
      <c r="A36" s="29">
        <v>33</v>
      </c>
      <c r="B36" s="7">
        <v>7</v>
      </c>
      <c r="C36" s="25" t="s">
        <v>21</v>
      </c>
      <c r="D36" s="30" t="s">
        <v>22</v>
      </c>
      <c r="E36" s="8">
        <v>561</v>
      </c>
      <c r="F36" s="8">
        <v>44</v>
      </c>
      <c r="G36" s="8">
        <f>E36+F36</f>
        <v>605</v>
      </c>
      <c r="H36" s="46">
        <f t="shared" si="8"/>
        <v>665.5</v>
      </c>
      <c r="I36" s="31">
        <v>3000</v>
      </c>
      <c r="J36" s="32">
        <f t="shared" si="9"/>
        <v>1996500</v>
      </c>
      <c r="K36" s="32">
        <f t="shared" si="10"/>
        <v>1896675</v>
      </c>
      <c r="L36" s="32">
        <f>J36*0.8</f>
        <v>1597200</v>
      </c>
      <c r="M36" s="33">
        <f t="shared" si="6"/>
        <v>4000</v>
      </c>
      <c r="O36" s="17"/>
      <c r="P36" s="2"/>
    </row>
    <row r="37" spans="1:16" ht="15.75" thickBot="1">
      <c r="A37" s="7">
        <v>34</v>
      </c>
      <c r="B37" s="7">
        <v>1</v>
      </c>
      <c r="C37" s="25" t="s">
        <v>21</v>
      </c>
      <c r="D37" s="30" t="s">
        <v>22</v>
      </c>
      <c r="E37" s="8">
        <v>561</v>
      </c>
      <c r="F37" s="8">
        <v>44</v>
      </c>
      <c r="G37" s="8">
        <f t="shared" ref="G37:G49" si="13">E37+F37</f>
        <v>605</v>
      </c>
      <c r="H37" s="46">
        <f t="shared" si="8"/>
        <v>665.5</v>
      </c>
      <c r="I37" s="31">
        <v>3000</v>
      </c>
      <c r="J37" s="32">
        <f>I37*H37</f>
        <v>1996500</v>
      </c>
      <c r="K37" s="32">
        <f t="shared" si="10"/>
        <v>1896675</v>
      </c>
      <c r="L37" s="32">
        <f t="shared" si="11"/>
        <v>1597200</v>
      </c>
      <c r="M37" s="33">
        <f t="shared" si="6"/>
        <v>4000</v>
      </c>
      <c r="O37" s="17"/>
      <c r="P37" s="2"/>
    </row>
    <row r="38" spans="1:16" ht="15.75" thickBot="1">
      <c r="A38" s="7">
        <v>35</v>
      </c>
      <c r="B38" s="7">
        <v>2</v>
      </c>
      <c r="C38" s="25" t="s">
        <v>21</v>
      </c>
      <c r="D38" s="30" t="s">
        <v>22</v>
      </c>
      <c r="E38" s="8">
        <v>561</v>
      </c>
      <c r="F38" s="8">
        <v>44</v>
      </c>
      <c r="G38" s="8">
        <f t="shared" si="13"/>
        <v>605</v>
      </c>
      <c r="H38" s="46">
        <f t="shared" si="8"/>
        <v>665.5</v>
      </c>
      <c r="I38" s="31">
        <v>3000</v>
      </c>
      <c r="J38" s="32">
        <f t="shared" si="9"/>
        <v>1996500</v>
      </c>
      <c r="K38" s="32">
        <f t="shared" si="10"/>
        <v>1896675</v>
      </c>
      <c r="L38" s="32">
        <f t="shared" si="11"/>
        <v>1597200</v>
      </c>
      <c r="M38" s="33">
        <f t="shared" si="6"/>
        <v>4000</v>
      </c>
      <c r="O38" s="17"/>
      <c r="P38" s="2"/>
    </row>
    <row r="39" spans="1:16" ht="15.75" thickBot="1">
      <c r="A39" s="29">
        <v>36</v>
      </c>
      <c r="B39" s="7">
        <v>3</v>
      </c>
      <c r="C39" s="25" t="s">
        <v>21</v>
      </c>
      <c r="D39" s="30" t="s">
        <v>22</v>
      </c>
      <c r="E39" s="8">
        <v>561</v>
      </c>
      <c r="F39" s="8">
        <v>44</v>
      </c>
      <c r="G39" s="8">
        <f t="shared" si="13"/>
        <v>605</v>
      </c>
      <c r="H39" s="46">
        <f>G39*1.1</f>
        <v>665.5</v>
      </c>
      <c r="I39" s="31">
        <v>3000</v>
      </c>
      <c r="J39" s="32">
        <f t="shared" si="9"/>
        <v>1996500</v>
      </c>
      <c r="K39" s="32">
        <f t="shared" si="10"/>
        <v>1896675</v>
      </c>
      <c r="L39" s="32">
        <f t="shared" si="11"/>
        <v>1597200</v>
      </c>
      <c r="M39" s="33">
        <f t="shared" si="6"/>
        <v>4000</v>
      </c>
      <c r="O39" s="17"/>
      <c r="P39" s="2"/>
    </row>
    <row r="40" spans="1:16" ht="15.75" thickBot="1">
      <c r="A40" s="7">
        <v>37</v>
      </c>
      <c r="B40" s="7">
        <v>4</v>
      </c>
      <c r="C40" s="25" t="s">
        <v>21</v>
      </c>
      <c r="D40" s="30" t="s">
        <v>22</v>
      </c>
      <c r="E40" s="8">
        <v>561</v>
      </c>
      <c r="F40" s="8">
        <v>44</v>
      </c>
      <c r="G40" s="8">
        <f t="shared" si="13"/>
        <v>605</v>
      </c>
      <c r="H40" s="46">
        <f t="shared" si="8"/>
        <v>665.5</v>
      </c>
      <c r="I40" s="31">
        <v>3000</v>
      </c>
      <c r="J40" s="32">
        <f t="shared" si="9"/>
        <v>1996500</v>
      </c>
      <c r="K40" s="32">
        <f t="shared" si="10"/>
        <v>1896675</v>
      </c>
      <c r="L40" s="32">
        <f t="shared" si="11"/>
        <v>1597200</v>
      </c>
      <c r="M40" s="33">
        <f>MROUND((J40*0.025/12),500)</f>
        <v>4000</v>
      </c>
      <c r="O40" s="17"/>
      <c r="P40" s="2"/>
    </row>
    <row r="41" spans="1:16" ht="15.75" thickBot="1">
      <c r="A41" s="29">
        <v>38</v>
      </c>
      <c r="B41" s="7">
        <v>5</v>
      </c>
      <c r="C41" s="25" t="s">
        <v>21</v>
      </c>
      <c r="D41" s="30" t="s">
        <v>22</v>
      </c>
      <c r="E41" s="8">
        <v>561</v>
      </c>
      <c r="F41" s="8">
        <v>44</v>
      </c>
      <c r="G41" s="8">
        <f t="shared" si="13"/>
        <v>605</v>
      </c>
      <c r="H41" s="46">
        <f t="shared" si="8"/>
        <v>665.5</v>
      </c>
      <c r="I41" s="31">
        <v>3000</v>
      </c>
      <c r="J41" s="32">
        <f t="shared" si="9"/>
        <v>1996500</v>
      </c>
      <c r="K41" s="32">
        <f t="shared" si="10"/>
        <v>1896675</v>
      </c>
      <c r="L41" s="32">
        <f t="shared" si="11"/>
        <v>1597200</v>
      </c>
      <c r="M41" s="33">
        <f t="shared" si="6"/>
        <v>4000</v>
      </c>
      <c r="O41" s="17"/>
      <c r="P41" s="2"/>
    </row>
    <row r="42" spans="1:16" ht="15.75" thickBot="1">
      <c r="A42" s="7">
        <v>39</v>
      </c>
      <c r="B42" s="7">
        <v>6</v>
      </c>
      <c r="C42" s="25" t="s">
        <v>21</v>
      </c>
      <c r="D42" s="30" t="s">
        <v>22</v>
      </c>
      <c r="E42" s="8">
        <v>561</v>
      </c>
      <c r="F42" s="8">
        <v>44</v>
      </c>
      <c r="G42" s="8">
        <f t="shared" si="13"/>
        <v>605</v>
      </c>
      <c r="H42" s="46">
        <f t="shared" si="8"/>
        <v>665.5</v>
      </c>
      <c r="I42" s="31">
        <v>3000</v>
      </c>
      <c r="J42" s="32">
        <f t="shared" si="9"/>
        <v>1996500</v>
      </c>
      <c r="K42" s="32">
        <f t="shared" si="10"/>
        <v>1896675</v>
      </c>
      <c r="L42" s="32">
        <f t="shared" si="11"/>
        <v>1597200</v>
      </c>
      <c r="M42" s="33">
        <f t="shared" si="6"/>
        <v>4000</v>
      </c>
      <c r="O42" s="17"/>
      <c r="P42" s="2"/>
    </row>
    <row r="43" spans="1:16" ht="15.75" thickBot="1">
      <c r="A43" s="29">
        <v>40</v>
      </c>
      <c r="B43" s="7">
        <v>7</v>
      </c>
      <c r="C43" s="25" t="s">
        <v>21</v>
      </c>
      <c r="D43" s="30" t="s">
        <v>22</v>
      </c>
      <c r="E43" s="8">
        <v>561</v>
      </c>
      <c r="F43" s="8">
        <v>44</v>
      </c>
      <c r="G43" s="8">
        <f t="shared" si="13"/>
        <v>605</v>
      </c>
      <c r="H43" s="46">
        <f t="shared" si="8"/>
        <v>665.5</v>
      </c>
      <c r="I43" s="31">
        <v>3000</v>
      </c>
      <c r="J43" s="32">
        <f t="shared" si="9"/>
        <v>1996500</v>
      </c>
      <c r="K43" s="32">
        <f t="shared" si="10"/>
        <v>1896675</v>
      </c>
      <c r="L43" s="32">
        <f t="shared" si="11"/>
        <v>1597200</v>
      </c>
      <c r="M43" s="33">
        <f t="shared" si="6"/>
        <v>4000</v>
      </c>
      <c r="O43" s="17"/>
      <c r="P43" s="2"/>
    </row>
    <row r="44" spans="1:16" ht="15.75" thickBot="1">
      <c r="A44" s="7">
        <v>41</v>
      </c>
      <c r="B44" s="7">
        <v>8</v>
      </c>
      <c r="C44" s="25" t="s">
        <v>21</v>
      </c>
      <c r="D44" s="30" t="s">
        <v>22</v>
      </c>
      <c r="E44" s="8">
        <v>561</v>
      </c>
      <c r="F44" s="8">
        <v>44</v>
      </c>
      <c r="G44" s="8">
        <f t="shared" si="13"/>
        <v>605</v>
      </c>
      <c r="H44" s="46">
        <f t="shared" si="8"/>
        <v>665.5</v>
      </c>
      <c r="I44" s="31">
        <v>3000</v>
      </c>
      <c r="J44" s="32">
        <f t="shared" si="9"/>
        <v>1996500</v>
      </c>
      <c r="K44" s="32">
        <f t="shared" si="10"/>
        <v>1896675</v>
      </c>
      <c r="L44" s="32">
        <f t="shared" si="11"/>
        <v>1597200</v>
      </c>
      <c r="M44" s="33">
        <f t="shared" si="6"/>
        <v>4000</v>
      </c>
      <c r="O44" s="17"/>
      <c r="P44" s="2"/>
    </row>
    <row r="45" spans="1:16" ht="15.75" thickBot="1">
      <c r="A45" s="29">
        <v>42</v>
      </c>
      <c r="B45" s="29">
        <v>9</v>
      </c>
      <c r="C45" s="25" t="s">
        <v>21</v>
      </c>
      <c r="D45" s="30" t="s">
        <v>22</v>
      </c>
      <c r="E45" s="8">
        <v>561</v>
      </c>
      <c r="F45" s="8">
        <v>44</v>
      </c>
      <c r="G45" s="8">
        <f t="shared" si="13"/>
        <v>605</v>
      </c>
      <c r="H45" s="46">
        <f t="shared" si="8"/>
        <v>665.5</v>
      </c>
      <c r="I45" s="31">
        <v>3000</v>
      </c>
      <c r="J45" s="32">
        <f t="shared" si="9"/>
        <v>1996500</v>
      </c>
      <c r="K45" s="32">
        <f t="shared" si="10"/>
        <v>1896675</v>
      </c>
      <c r="L45" s="32">
        <f t="shared" si="11"/>
        <v>1597200</v>
      </c>
      <c r="M45" s="33">
        <f t="shared" si="6"/>
        <v>4000</v>
      </c>
      <c r="O45" s="17"/>
      <c r="P45" s="2"/>
    </row>
    <row r="46" spans="1:16" ht="15.75" thickBot="1">
      <c r="A46" s="7">
        <v>43</v>
      </c>
      <c r="B46" s="7">
        <v>10</v>
      </c>
      <c r="C46" s="25" t="s">
        <v>21</v>
      </c>
      <c r="D46" s="30" t="s">
        <v>22</v>
      </c>
      <c r="E46" s="8">
        <v>561</v>
      </c>
      <c r="F46" s="8">
        <v>44</v>
      </c>
      <c r="G46" s="8">
        <f t="shared" si="13"/>
        <v>605</v>
      </c>
      <c r="H46" s="46">
        <f t="shared" si="8"/>
        <v>665.5</v>
      </c>
      <c r="I46" s="31">
        <v>3000</v>
      </c>
      <c r="J46" s="32">
        <f t="shared" si="9"/>
        <v>1996500</v>
      </c>
      <c r="K46" s="32">
        <f>J46*0.95</f>
        <v>1896675</v>
      </c>
      <c r="L46" s="32">
        <f>J46*0.8</f>
        <v>1597200</v>
      </c>
      <c r="M46" s="33">
        <f t="shared" si="6"/>
        <v>4000</v>
      </c>
      <c r="O46" s="17"/>
      <c r="P46" s="2"/>
    </row>
    <row r="47" spans="1:16" ht="15.75" thickBot="1">
      <c r="A47" s="7">
        <v>44</v>
      </c>
      <c r="B47" s="29">
        <v>11</v>
      </c>
      <c r="C47" s="25" t="s">
        <v>21</v>
      </c>
      <c r="D47" s="30" t="s">
        <v>22</v>
      </c>
      <c r="E47" s="8">
        <v>561</v>
      </c>
      <c r="F47" s="8">
        <v>44</v>
      </c>
      <c r="G47" s="8">
        <f t="shared" si="13"/>
        <v>605</v>
      </c>
      <c r="H47" s="46">
        <f t="shared" si="8"/>
        <v>665.5</v>
      </c>
      <c r="I47" s="31">
        <v>3000</v>
      </c>
      <c r="J47" s="32">
        <f t="shared" si="9"/>
        <v>1996500</v>
      </c>
      <c r="K47" s="32">
        <f t="shared" si="10"/>
        <v>1896675</v>
      </c>
      <c r="L47" s="32">
        <f t="shared" si="11"/>
        <v>1597200</v>
      </c>
      <c r="M47" s="33">
        <f t="shared" si="6"/>
        <v>4000</v>
      </c>
      <c r="O47" s="17"/>
      <c r="P47" s="2"/>
    </row>
    <row r="48" spans="1:16" ht="15.75" thickBot="1">
      <c r="A48" s="29">
        <v>45</v>
      </c>
      <c r="B48" s="29">
        <v>12</v>
      </c>
      <c r="C48" s="25" t="s">
        <v>21</v>
      </c>
      <c r="D48" s="30" t="s">
        <v>22</v>
      </c>
      <c r="E48" s="8">
        <v>561</v>
      </c>
      <c r="F48" s="8">
        <v>44</v>
      </c>
      <c r="G48" s="8">
        <f t="shared" si="13"/>
        <v>605</v>
      </c>
      <c r="H48" s="46">
        <f t="shared" si="8"/>
        <v>665.5</v>
      </c>
      <c r="I48" s="31">
        <v>3000</v>
      </c>
      <c r="J48" s="32">
        <f t="shared" si="9"/>
        <v>1996500</v>
      </c>
      <c r="K48" s="32">
        <f t="shared" si="10"/>
        <v>1896675</v>
      </c>
      <c r="L48" s="32">
        <f t="shared" si="11"/>
        <v>1597200</v>
      </c>
      <c r="M48" s="33">
        <f t="shared" si="6"/>
        <v>4000</v>
      </c>
      <c r="O48" s="17"/>
      <c r="P48" s="2"/>
    </row>
    <row r="49" spans="1:19" ht="15.75" thickBot="1">
      <c r="A49" s="7">
        <v>46</v>
      </c>
      <c r="B49" s="7">
        <v>1</v>
      </c>
      <c r="C49" s="25" t="s">
        <v>21</v>
      </c>
      <c r="D49" s="30" t="s">
        <v>22</v>
      </c>
      <c r="E49" s="8">
        <v>561</v>
      </c>
      <c r="F49" s="8">
        <v>44</v>
      </c>
      <c r="G49" s="8">
        <f t="shared" si="13"/>
        <v>605</v>
      </c>
      <c r="H49" s="46">
        <f t="shared" si="8"/>
        <v>665.5</v>
      </c>
      <c r="I49" s="31">
        <v>3000</v>
      </c>
      <c r="J49" s="32">
        <f>I49*H49</f>
        <v>1996500</v>
      </c>
      <c r="K49" s="32">
        <f t="shared" si="10"/>
        <v>1896675</v>
      </c>
      <c r="L49" s="32">
        <f t="shared" si="11"/>
        <v>1597200</v>
      </c>
      <c r="M49" s="33">
        <f t="shared" si="6"/>
        <v>4000</v>
      </c>
      <c r="O49" s="17"/>
      <c r="P49" s="2"/>
    </row>
    <row r="50" spans="1:19" ht="15.75" thickBot="1">
      <c r="A50" s="29">
        <v>47</v>
      </c>
      <c r="B50" s="7">
        <v>2</v>
      </c>
      <c r="C50" s="25" t="s">
        <v>21</v>
      </c>
      <c r="D50" s="30" t="s">
        <v>22</v>
      </c>
      <c r="E50" s="8">
        <v>561</v>
      </c>
      <c r="F50" s="8">
        <v>44</v>
      </c>
      <c r="G50" s="8">
        <f>E50+F50</f>
        <v>605</v>
      </c>
      <c r="H50" s="46">
        <f>G50*1.1</f>
        <v>665.5</v>
      </c>
      <c r="I50" s="31">
        <v>3000</v>
      </c>
      <c r="J50" s="32">
        <f t="shared" si="9"/>
        <v>1996500</v>
      </c>
      <c r="K50" s="32">
        <f t="shared" si="10"/>
        <v>1896675</v>
      </c>
      <c r="L50" s="32">
        <f t="shared" si="11"/>
        <v>1597200</v>
      </c>
      <c r="M50" s="33">
        <f t="shared" si="6"/>
        <v>4000</v>
      </c>
      <c r="O50" s="17"/>
      <c r="P50" s="2"/>
    </row>
    <row r="51" spans="1:19" ht="15.75" thickBot="1">
      <c r="A51" s="7">
        <v>48</v>
      </c>
      <c r="B51" s="7">
        <v>3</v>
      </c>
      <c r="C51" s="25" t="s">
        <v>21</v>
      </c>
      <c r="D51" s="30" t="s">
        <v>22</v>
      </c>
      <c r="E51" s="8">
        <v>561</v>
      </c>
      <c r="F51" s="8">
        <v>44</v>
      </c>
      <c r="G51" s="8">
        <f t="shared" ref="G51" si="14">E51+F51</f>
        <v>605</v>
      </c>
      <c r="H51" s="46">
        <f t="shared" si="8"/>
        <v>665.5</v>
      </c>
      <c r="I51" s="31">
        <v>3000</v>
      </c>
      <c r="J51" s="32">
        <f t="shared" si="9"/>
        <v>1996500</v>
      </c>
      <c r="K51" s="32">
        <f t="shared" si="10"/>
        <v>1896675</v>
      </c>
      <c r="L51" s="32">
        <f t="shared" si="11"/>
        <v>1597200</v>
      </c>
      <c r="M51" s="33">
        <f t="shared" si="6"/>
        <v>4000</v>
      </c>
      <c r="O51" s="17"/>
      <c r="P51" s="2"/>
    </row>
    <row r="52" spans="1:19" ht="15.75" thickBot="1">
      <c r="A52" s="29">
        <v>49</v>
      </c>
      <c r="B52" s="7">
        <v>4</v>
      </c>
      <c r="C52" s="25" t="s">
        <v>21</v>
      </c>
      <c r="D52" s="30" t="s">
        <v>22</v>
      </c>
      <c r="E52" s="8">
        <v>561</v>
      </c>
      <c r="F52" s="8">
        <v>44</v>
      </c>
      <c r="G52" s="8">
        <f>E52+F52</f>
        <v>605</v>
      </c>
      <c r="H52" s="46">
        <f t="shared" si="8"/>
        <v>665.5</v>
      </c>
      <c r="I52" s="31">
        <v>3000</v>
      </c>
      <c r="J52" s="32">
        <f t="shared" si="9"/>
        <v>1996500</v>
      </c>
      <c r="K52" s="32">
        <f t="shared" si="10"/>
        <v>1896675</v>
      </c>
      <c r="L52" s="32">
        <f t="shared" si="11"/>
        <v>1597200</v>
      </c>
      <c r="M52" s="33">
        <f t="shared" si="6"/>
        <v>4000</v>
      </c>
      <c r="O52" s="17"/>
      <c r="P52" s="2"/>
    </row>
    <row r="53" spans="1:19" ht="15.75" thickBot="1">
      <c r="A53" s="7">
        <v>50</v>
      </c>
      <c r="B53" s="7">
        <v>5</v>
      </c>
      <c r="C53" s="25" t="s">
        <v>21</v>
      </c>
      <c r="D53" s="30" t="s">
        <v>22</v>
      </c>
      <c r="E53" s="8">
        <v>561</v>
      </c>
      <c r="F53" s="8">
        <v>44</v>
      </c>
      <c r="G53" s="8">
        <f t="shared" ref="G53:G57" si="15">E53+F53</f>
        <v>605</v>
      </c>
      <c r="H53" s="46">
        <f t="shared" si="8"/>
        <v>665.5</v>
      </c>
      <c r="I53" s="31">
        <v>3000</v>
      </c>
      <c r="J53" s="32">
        <f t="shared" si="9"/>
        <v>1996500</v>
      </c>
      <c r="K53" s="32">
        <f t="shared" si="10"/>
        <v>1896675</v>
      </c>
      <c r="L53" s="32">
        <f t="shared" si="11"/>
        <v>1597200</v>
      </c>
      <c r="M53" s="33">
        <f t="shared" si="6"/>
        <v>4000</v>
      </c>
      <c r="O53" s="17"/>
      <c r="P53" s="2"/>
    </row>
    <row r="54" spans="1:19" ht="15.75" thickBot="1">
      <c r="A54" s="29">
        <v>51</v>
      </c>
      <c r="B54" s="7">
        <v>6</v>
      </c>
      <c r="C54" s="25" t="s">
        <v>21</v>
      </c>
      <c r="D54" s="30" t="s">
        <v>22</v>
      </c>
      <c r="E54" s="8">
        <v>561</v>
      </c>
      <c r="F54" s="8">
        <v>44</v>
      </c>
      <c r="G54" s="8">
        <f t="shared" si="15"/>
        <v>605</v>
      </c>
      <c r="H54" s="46">
        <f t="shared" si="8"/>
        <v>665.5</v>
      </c>
      <c r="I54" s="31">
        <v>3000</v>
      </c>
      <c r="J54" s="32">
        <f t="shared" si="9"/>
        <v>1996500</v>
      </c>
      <c r="K54" s="32">
        <f t="shared" si="10"/>
        <v>1896675</v>
      </c>
      <c r="L54" s="32">
        <f t="shared" si="11"/>
        <v>1597200</v>
      </c>
      <c r="M54" s="33">
        <f t="shared" si="6"/>
        <v>4000</v>
      </c>
      <c r="O54" s="17"/>
      <c r="P54" s="2"/>
    </row>
    <row r="55" spans="1:19" ht="15.75" thickBot="1">
      <c r="A55" s="7">
        <v>52</v>
      </c>
      <c r="B55" s="7">
        <v>7</v>
      </c>
      <c r="C55" s="25" t="s">
        <v>21</v>
      </c>
      <c r="D55" s="30" t="s">
        <v>22</v>
      </c>
      <c r="E55" s="8">
        <v>561</v>
      </c>
      <c r="F55" s="8">
        <v>44</v>
      </c>
      <c r="G55" s="8">
        <f t="shared" si="15"/>
        <v>605</v>
      </c>
      <c r="H55" s="46">
        <f t="shared" si="8"/>
        <v>665.5</v>
      </c>
      <c r="I55" s="31">
        <v>3000</v>
      </c>
      <c r="J55" s="32">
        <f t="shared" si="9"/>
        <v>1996500</v>
      </c>
      <c r="K55" s="32">
        <f t="shared" si="10"/>
        <v>1896675</v>
      </c>
      <c r="L55" s="32">
        <f t="shared" si="11"/>
        <v>1597200</v>
      </c>
      <c r="M55" s="33">
        <f t="shared" si="6"/>
        <v>4000</v>
      </c>
      <c r="O55" s="17"/>
      <c r="P55" s="2"/>
    </row>
    <row r="56" spans="1:19" ht="15.75" thickBot="1">
      <c r="A56" s="29">
        <v>53</v>
      </c>
      <c r="B56" s="7">
        <v>8</v>
      </c>
      <c r="C56" s="25" t="s">
        <v>21</v>
      </c>
      <c r="D56" s="30" t="s">
        <v>22</v>
      </c>
      <c r="E56" s="8">
        <v>561</v>
      </c>
      <c r="F56" s="8">
        <v>44</v>
      </c>
      <c r="G56" s="8">
        <f t="shared" si="15"/>
        <v>605</v>
      </c>
      <c r="H56" s="46">
        <f t="shared" si="8"/>
        <v>665.5</v>
      </c>
      <c r="I56" s="31">
        <v>3000</v>
      </c>
      <c r="J56" s="32">
        <f>I56*H56</f>
        <v>1996500</v>
      </c>
      <c r="K56" s="32">
        <f t="shared" si="10"/>
        <v>1896675</v>
      </c>
      <c r="L56" s="32">
        <f t="shared" si="11"/>
        <v>1597200</v>
      </c>
      <c r="M56" s="33">
        <f t="shared" si="6"/>
        <v>4000</v>
      </c>
      <c r="O56" s="17"/>
      <c r="P56" s="2"/>
    </row>
    <row r="57" spans="1:19" ht="15.75" thickBot="1">
      <c r="A57" s="29">
        <v>54</v>
      </c>
      <c r="B57" s="29">
        <v>9</v>
      </c>
      <c r="C57" s="25" t="s">
        <v>21</v>
      </c>
      <c r="D57" s="30" t="s">
        <v>22</v>
      </c>
      <c r="E57" s="8">
        <v>561</v>
      </c>
      <c r="F57" s="8">
        <v>44</v>
      </c>
      <c r="G57" s="8">
        <f t="shared" si="15"/>
        <v>605</v>
      </c>
      <c r="H57" s="46">
        <f>G57*1.1</f>
        <v>665.5</v>
      </c>
      <c r="I57" s="31">
        <v>3000</v>
      </c>
      <c r="J57" s="32">
        <f t="shared" si="9"/>
        <v>1996500</v>
      </c>
      <c r="K57" s="32">
        <f>J57*0.95</f>
        <v>1896675</v>
      </c>
      <c r="L57" s="32">
        <f t="shared" si="11"/>
        <v>1597200</v>
      </c>
      <c r="M57" s="33">
        <f t="shared" si="6"/>
        <v>4000</v>
      </c>
      <c r="O57" s="17"/>
      <c r="P57" s="2"/>
    </row>
    <row r="58" spans="1:19" ht="15.75" thickBot="1">
      <c r="A58" s="7">
        <v>55</v>
      </c>
      <c r="B58" s="7">
        <v>10</v>
      </c>
      <c r="C58" s="25" t="s">
        <v>21</v>
      </c>
      <c r="D58" s="30" t="s">
        <v>22</v>
      </c>
      <c r="E58" s="8">
        <v>561</v>
      </c>
      <c r="F58" s="8">
        <v>44</v>
      </c>
      <c r="G58" s="8">
        <f>E58+F58</f>
        <v>605</v>
      </c>
      <c r="H58" s="46">
        <f t="shared" si="8"/>
        <v>665.5</v>
      </c>
      <c r="I58" s="31">
        <v>3000</v>
      </c>
      <c r="J58" s="32">
        <f t="shared" si="9"/>
        <v>1996500</v>
      </c>
      <c r="K58" s="32">
        <f t="shared" si="10"/>
        <v>1896675</v>
      </c>
      <c r="L58" s="32">
        <f t="shared" si="11"/>
        <v>1597200</v>
      </c>
      <c r="M58" s="33">
        <f t="shared" si="6"/>
        <v>4000</v>
      </c>
      <c r="O58" s="17"/>
      <c r="P58" s="2"/>
    </row>
    <row r="59" spans="1:19">
      <c r="A59" s="38" t="s">
        <v>1</v>
      </c>
      <c r="B59" s="39"/>
      <c r="C59" s="39"/>
      <c r="D59" s="40"/>
      <c r="E59" s="36"/>
      <c r="F59" s="36"/>
      <c r="G59" s="36">
        <f>SUM(G3:G58)</f>
        <v>33275</v>
      </c>
      <c r="H59" s="48">
        <f>SUM(H3:H58)</f>
        <v>36602.5</v>
      </c>
      <c r="I59" s="26"/>
      <c r="J59" s="37">
        <f>SUM(J3:J58)</f>
        <v>109807500</v>
      </c>
      <c r="K59" s="37">
        <f>SUM(K3:K58)</f>
        <v>104317125</v>
      </c>
      <c r="L59" s="37">
        <f>SUM(L3:L58)</f>
        <v>87846000</v>
      </c>
      <c r="M59" s="22"/>
    </row>
    <row r="62" spans="1:19" ht="16.5">
      <c r="H62" s="14"/>
      <c r="I62" s="27"/>
      <c r="J62" s="27"/>
    </row>
    <row r="63" spans="1:19">
      <c r="H63" s="18"/>
      <c r="I63" s="20"/>
      <c r="J63" s="20"/>
      <c r="Q63" s="14"/>
      <c r="R63" s="14"/>
      <c r="S63" s="14"/>
    </row>
    <row r="64" spans="1:19">
      <c r="H64" s="18"/>
      <c r="I64" s="20"/>
      <c r="J64" s="20"/>
      <c r="S64" s="14"/>
    </row>
    <row r="65" spans="7:12">
      <c r="G65" t="s">
        <v>28</v>
      </c>
      <c r="H65" s="14" t="s">
        <v>29</v>
      </c>
      <c r="I65" t="s">
        <v>28</v>
      </c>
      <c r="J65" s="14" t="s">
        <v>29</v>
      </c>
    </row>
    <row r="66" spans="7:12">
      <c r="G66" s="20">
        <v>52.15</v>
      </c>
      <c r="H66" s="44">
        <f>G66*10.764</f>
        <v>561.34259999999995</v>
      </c>
      <c r="I66" s="20">
        <v>4.12</v>
      </c>
      <c r="J66" s="44">
        <f>I66*10.764</f>
        <v>44.347679999999997</v>
      </c>
      <c r="K66" s="44">
        <f>H66+J66</f>
        <v>605.69027999999992</v>
      </c>
      <c r="L66" s="18"/>
    </row>
  </sheetData>
  <mergeCells count="3">
    <mergeCell ref="A2:C2"/>
    <mergeCell ref="A59:D59"/>
    <mergeCell ref="A15:C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Normal="100" workbookViewId="0">
      <selection activeCell="L14" sqref="L14"/>
    </sheetView>
  </sheetViews>
  <sheetFormatPr defaultRowHeight="15"/>
  <cols>
    <col min="1" max="1" width="4.7109375" style="9" customWidth="1"/>
    <col min="2" max="2" width="6.140625" customWidth="1"/>
    <col min="3" max="3" width="7.5703125" customWidth="1"/>
    <col min="4" max="7" width="11.7109375" customWidth="1"/>
    <col min="8" max="8" width="9.5703125" customWidth="1"/>
    <col min="9" max="9" width="11" customWidth="1"/>
    <col min="10" max="10" width="13.5703125" style="14" customWidth="1"/>
    <col min="11" max="11" width="11" style="14" customWidth="1"/>
    <col min="12" max="12" width="10" style="14" customWidth="1"/>
    <col min="13" max="13" width="15.140625" style="14" customWidth="1"/>
    <col min="15" max="15" width="15.140625" bestFit="1" customWidth="1"/>
    <col min="16" max="16" width="15.28515625" customWidth="1"/>
    <col min="17" max="17" width="10.85546875" customWidth="1"/>
  </cols>
  <sheetData>
    <row r="1" spans="1:17" ht="66" customHeight="1">
      <c r="A1" s="4" t="s">
        <v>0</v>
      </c>
      <c r="B1" s="5" t="s">
        <v>7</v>
      </c>
      <c r="C1" s="5" t="s">
        <v>14</v>
      </c>
      <c r="D1" s="5" t="s">
        <v>2</v>
      </c>
      <c r="E1" s="5" t="s">
        <v>30</v>
      </c>
      <c r="F1" s="5" t="s">
        <v>31</v>
      </c>
      <c r="G1" s="5" t="s">
        <v>33</v>
      </c>
      <c r="H1" s="6" t="s">
        <v>19</v>
      </c>
      <c r="I1" s="5" t="s">
        <v>20</v>
      </c>
      <c r="J1" s="5" t="s">
        <v>3</v>
      </c>
      <c r="K1" s="5" t="s">
        <v>4</v>
      </c>
      <c r="L1" s="5" t="s">
        <v>5</v>
      </c>
      <c r="M1" s="5" t="s">
        <v>6</v>
      </c>
    </row>
    <row r="2" spans="1:17" ht="15" customHeight="1">
      <c r="A2" s="41" t="s">
        <v>17</v>
      </c>
      <c r="B2" s="42"/>
      <c r="C2" s="43"/>
      <c r="D2" s="23"/>
      <c r="E2" s="23"/>
      <c r="F2" s="23"/>
      <c r="G2" s="23"/>
      <c r="H2" s="24"/>
      <c r="I2" s="23"/>
      <c r="J2" s="5"/>
      <c r="K2" s="5"/>
      <c r="L2" s="5"/>
      <c r="M2" s="5"/>
    </row>
    <row r="3" spans="1:17">
      <c r="A3" s="7">
        <v>1</v>
      </c>
      <c r="B3" s="7">
        <v>1</v>
      </c>
      <c r="C3" s="25" t="s">
        <v>15</v>
      </c>
      <c r="D3" s="8" t="s">
        <v>13</v>
      </c>
      <c r="E3" s="8">
        <v>537</v>
      </c>
      <c r="F3" s="8">
        <v>44</v>
      </c>
      <c r="G3" s="8">
        <f>E3+F3</f>
        <v>581</v>
      </c>
      <c r="H3" s="45">
        <f>G3*1.1</f>
        <v>639.1</v>
      </c>
      <c r="I3" s="15">
        <v>3000</v>
      </c>
      <c r="J3" s="28">
        <f>I3*H3</f>
        <v>1917300</v>
      </c>
      <c r="K3" s="28">
        <f t="shared" ref="K3:K8" si="0">J3*0.95</f>
        <v>1821435</v>
      </c>
      <c r="L3" s="28">
        <f t="shared" ref="L3:L8" si="1">J3*0.8</f>
        <v>1533840</v>
      </c>
      <c r="M3" s="12">
        <f t="shared" ref="M3:M8" si="2">MROUND((J3*0.025/12),500)</f>
        <v>4000</v>
      </c>
      <c r="O3" s="1"/>
      <c r="P3" s="2"/>
      <c r="Q3" s="2"/>
    </row>
    <row r="4" spans="1:17">
      <c r="A4" s="7">
        <v>2</v>
      </c>
      <c r="B4" s="7">
        <v>2</v>
      </c>
      <c r="C4" s="25" t="s">
        <v>15</v>
      </c>
      <c r="D4" s="8" t="s">
        <v>13</v>
      </c>
      <c r="E4" s="8">
        <v>537</v>
      </c>
      <c r="F4" s="8">
        <v>44</v>
      </c>
      <c r="G4" s="8">
        <f>E4+F4</f>
        <v>581</v>
      </c>
      <c r="H4" s="45">
        <f>G4*1.1</f>
        <v>639.1</v>
      </c>
      <c r="I4" s="15">
        <v>3000</v>
      </c>
      <c r="J4" s="28">
        <f>I4*H4</f>
        <v>1917300</v>
      </c>
      <c r="K4" s="28">
        <f t="shared" si="0"/>
        <v>1821435</v>
      </c>
      <c r="L4" s="28">
        <f t="shared" si="1"/>
        <v>1533840</v>
      </c>
      <c r="M4" s="12">
        <f t="shared" si="2"/>
        <v>4000</v>
      </c>
      <c r="O4" s="2"/>
      <c r="P4" s="2"/>
    </row>
    <row r="5" spans="1:17">
      <c r="A5" s="41" t="s">
        <v>18</v>
      </c>
      <c r="B5" s="42"/>
      <c r="C5" s="43"/>
      <c r="D5" s="8"/>
      <c r="E5" s="8"/>
      <c r="F5" s="8"/>
      <c r="G5" s="8"/>
      <c r="H5" s="8"/>
      <c r="I5" s="15"/>
      <c r="J5" s="28"/>
      <c r="K5" s="28"/>
      <c r="L5" s="28"/>
      <c r="M5" s="12"/>
      <c r="O5" s="2"/>
      <c r="P5" s="2"/>
    </row>
    <row r="6" spans="1:17" ht="15.75" thickBot="1">
      <c r="A6" s="7">
        <v>3</v>
      </c>
      <c r="B6" s="7">
        <v>3</v>
      </c>
      <c r="C6" s="25" t="s">
        <v>16</v>
      </c>
      <c r="D6" s="8" t="s">
        <v>13</v>
      </c>
      <c r="E6" s="8">
        <v>537</v>
      </c>
      <c r="F6" s="8">
        <v>44</v>
      </c>
      <c r="G6" s="8">
        <f>E6+F6</f>
        <v>581</v>
      </c>
      <c r="H6" s="45">
        <f>G6*1.1</f>
        <v>639.1</v>
      </c>
      <c r="I6" s="15">
        <v>3000</v>
      </c>
      <c r="J6" s="28">
        <f>I6*H6</f>
        <v>1917300</v>
      </c>
      <c r="K6" s="28">
        <f t="shared" si="0"/>
        <v>1821435</v>
      </c>
      <c r="L6" s="28">
        <f t="shared" si="1"/>
        <v>1533840</v>
      </c>
      <c r="M6" s="12">
        <f t="shared" si="2"/>
        <v>4000</v>
      </c>
      <c r="O6" s="2"/>
      <c r="P6" s="2"/>
    </row>
    <row r="7" spans="1:17" ht="15.75" thickBot="1">
      <c r="A7" s="7">
        <v>4</v>
      </c>
      <c r="B7" s="7">
        <v>4</v>
      </c>
      <c r="C7" s="25" t="s">
        <v>16</v>
      </c>
      <c r="D7" s="8" t="s">
        <v>13</v>
      </c>
      <c r="E7" s="8">
        <v>537</v>
      </c>
      <c r="F7" s="8">
        <v>44</v>
      </c>
      <c r="G7" s="8">
        <f>E7+F7</f>
        <v>581</v>
      </c>
      <c r="H7" s="45">
        <f>G7*1.1</f>
        <v>639.1</v>
      </c>
      <c r="I7" s="15">
        <v>3000</v>
      </c>
      <c r="J7" s="28">
        <f t="shared" ref="J7" si="3">I7*H7</f>
        <v>1917300</v>
      </c>
      <c r="K7" s="28">
        <f t="shared" si="0"/>
        <v>1821435</v>
      </c>
      <c r="L7" s="28">
        <f t="shared" si="1"/>
        <v>1533840</v>
      </c>
      <c r="M7" s="12">
        <f t="shared" si="2"/>
        <v>4000</v>
      </c>
      <c r="O7" s="16"/>
      <c r="P7" s="2"/>
    </row>
    <row r="8" spans="1:17">
      <c r="A8" s="38" t="s">
        <v>1</v>
      </c>
      <c r="B8" s="39"/>
      <c r="C8" s="39"/>
      <c r="D8" s="40"/>
      <c r="E8" s="36"/>
      <c r="F8" s="36"/>
      <c r="G8" s="36">
        <f>SUM(G3:G7)</f>
        <v>2324</v>
      </c>
      <c r="H8" s="48">
        <f>SUM(H3:H7)</f>
        <v>2556.4</v>
      </c>
      <c r="I8" s="26"/>
      <c r="J8" s="37">
        <f>SUM(J3:J7)</f>
        <v>7669200</v>
      </c>
      <c r="K8" s="19">
        <f t="shared" si="0"/>
        <v>7285740</v>
      </c>
      <c r="L8" s="19">
        <f t="shared" si="1"/>
        <v>6135360</v>
      </c>
      <c r="M8" s="22">
        <f t="shared" si="2"/>
        <v>16000</v>
      </c>
    </row>
    <row r="12" spans="1:17" ht="16.5">
      <c r="H12" s="14"/>
      <c r="I12" s="27"/>
      <c r="J12" s="27"/>
    </row>
    <row r="13" spans="1:17">
      <c r="H13" s="18"/>
      <c r="I13" s="20"/>
      <c r="J13" s="20"/>
    </row>
    <row r="14" spans="1:17">
      <c r="H14" s="18"/>
      <c r="I14" s="20"/>
      <c r="J14" s="20"/>
    </row>
    <row r="15" spans="1:17">
      <c r="H15" s="14"/>
      <c r="I15" s="14"/>
    </row>
    <row r="17" spans="8:12">
      <c r="H17" t="s">
        <v>28</v>
      </c>
      <c r="I17" s="14" t="s">
        <v>29</v>
      </c>
      <c r="J17" t="s">
        <v>28</v>
      </c>
      <c r="K17" s="14" t="s">
        <v>29</v>
      </c>
    </row>
    <row r="18" spans="8:12">
      <c r="H18" s="20">
        <v>49.93</v>
      </c>
      <c r="I18" s="44">
        <f>H18*10.764</f>
        <v>537.44651999999996</v>
      </c>
      <c r="J18" s="20">
        <v>4.12</v>
      </c>
      <c r="K18" s="44">
        <f>J18*10.764</f>
        <v>44.347679999999997</v>
      </c>
      <c r="L18" s="44">
        <f>I18+K18</f>
        <v>581.79419999999993</v>
      </c>
    </row>
  </sheetData>
  <mergeCells count="3">
    <mergeCell ref="A2:C2"/>
    <mergeCell ref="A5:C5"/>
    <mergeCell ref="A8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P26"/>
  <sheetViews>
    <sheetView topLeftCell="C12" zoomScale="130" zoomScaleNormal="130" workbookViewId="0">
      <selection activeCell="I26" sqref="I26"/>
    </sheetView>
  </sheetViews>
  <sheetFormatPr defaultRowHeight="15"/>
  <cols>
    <col min="6" max="6" width="18.140625" customWidth="1"/>
    <col min="7" max="7" width="11.42578125" customWidth="1"/>
    <col min="10" max="10" width="14.28515625" bestFit="1" customWidth="1"/>
    <col min="14" max="15" width="14.28515625" bestFit="1" customWidth="1"/>
  </cols>
  <sheetData>
    <row r="4" spans="4:16">
      <c r="J4" s="3"/>
      <c r="K4" s="2"/>
      <c r="M4" s="10"/>
      <c r="N4" s="11"/>
      <c r="O4" s="11">
        <f>M4+N4+J4</f>
        <v>0</v>
      </c>
      <c r="P4" s="2" t="e">
        <f>O4/G4</f>
        <v>#DIV/0!</v>
      </c>
    </row>
    <row r="5" spans="4:16">
      <c r="J5" s="3"/>
      <c r="K5" s="2"/>
      <c r="M5" s="10"/>
      <c r="N5" s="11"/>
      <c r="O5" s="10"/>
    </row>
    <row r="6" spans="4:16">
      <c r="J6" s="3"/>
      <c r="K6" s="2"/>
      <c r="L6" s="2"/>
      <c r="M6" s="10"/>
      <c r="N6" s="10"/>
      <c r="O6" s="10"/>
    </row>
    <row r="7" spans="4:16">
      <c r="J7" s="3"/>
      <c r="K7" s="2"/>
    </row>
    <row r="8" spans="4:16">
      <c r="J8" s="3"/>
      <c r="K8" s="2"/>
    </row>
    <row r="9" spans="4:16">
      <c r="J9" s="3"/>
      <c r="K9" s="2"/>
      <c r="L9" s="2"/>
    </row>
    <row r="10" spans="4:16">
      <c r="D10" s="10"/>
      <c r="E10" s="10"/>
      <c r="F10" s="10"/>
      <c r="G10" s="10"/>
      <c r="H10" s="10"/>
      <c r="J10" s="3"/>
      <c r="K10" s="11"/>
      <c r="L10" s="2"/>
    </row>
    <row r="11" spans="4:16">
      <c r="D11" s="10"/>
      <c r="E11" s="10"/>
      <c r="F11" s="10"/>
      <c r="G11" s="10"/>
      <c r="H11" s="10"/>
      <c r="J11" s="3"/>
      <c r="K11" s="11"/>
      <c r="L11" s="2"/>
    </row>
    <row r="12" spans="4:16">
      <c r="D12" s="10"/>
      <c r="E12" s="10"/>
      <c r="F12" s="10"/>
      <c r="G12" s="10"/>
      <c r="J12" s="3"/>
      <c r="K12" s="11"/>
      <c r="L12" s="2"/>
    </row>
    <row r="13" spans="4:16">
      <c r="D13" s="10"/>
      <c r="E13" s="10"/>
      <c r="F13" s="10"/>
      <c r="G13" s="10"/>
      <c r="H13" s="10"/>
      <c r="J13" s="3"/>
      <c r="K13" s="11"/>
      <c r="L13" s="2"/>
    </row>
    <row r="14" spans="4:16">
      <c r="D14" s="10"/>
      <c r="E14" s="10"/>
      <c r="F14" s="10"/>
      <c r="G14" s="10"/>
      <c r="H14" s="10"/>
      <c r="J14" s="13"/>
      <c r="K14" s="11"/>
      <c r="L14" s="2"/>
    </row>
    <row r="15" spans="4:16">
      <c r="D15" s="10"/>
      <c r="E15" s="10"/>
      <c r="F15" s="10"/>
      <c r="G15" s="10"/>
      <c r="H15" s="10"/>
      <c r="K15" s="11"/>
      <c r="L15" s="2"/>
    </row>
    <row r="16" spans="4:16">
      <c r="D16" s="10"/>
      <c r="E16" s="10"/>
      <c r="F16" s="10"/>
      <c r="G16" s="10"/>
      <c r="H16" s="10"/>
      <c r="K16" s="11"/>
      <c r="L16" s="2"/>
    </row>
    <row r="17" spans="4:12">
      <c r="D17" s="10"/>
      <c r="E17" s="10"/>
      <c r="F17" s="10"/>
      <c r="G17" s="10"/>
      <c r="H17" s="10"/>
      <c r="K17" s="11"/>
      <c r="L17" s="2"/>
    </row>
    <row r="18" spans="4:12">
      <c r="D18" s="10"/>
      <c r="E18" s="10"/>
      <c r="F18" s="10"/>
      <c r="G18" s="10"/>
      <c r="H18" s="10"/>
      <c r="K18" s="11"/>
      <c r="L18" s="2"/>
    </row>
    <row r="19" spans="4:12">
      <c r="D19" s="1"/>
      <c r="L19" s="2"/>
    </row>
    <row r="26" spans="4:12">
      <c r="E26">
        <v>3540</v>
      </c>
      <c r="F26">
        <v>8100</v>
      </c>
      <c r="G26" s="1">
        <f>F26*E26</f>
        <v>28674000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H18"/>
  <sheetViews>
    <sheetView tabSelected="1" zoomScale="160" zoomScaleNormal="160" workbookViewId="0">
      <selection activeCell="F14" sqref="F14"/>
    </sheetView>
  </sheetViews>
  <sheetFormatPr defaultRowHeight="15"/>
  <cols>
    <col min="5" max="5" width="14.42578125" customWidth="1"/>
    <col min="6" max="6" width="11.140625" customWidth="1"/>
    <col min="7" max="7" width="14.28515625" customWidth="1"/>
    <col min="8" max="8" width="13" customWidth="1"/>
  </cols>
  <sheetData>
    <row r="5" spans="4:8">
      <c r="D5" s="19" t="s">
        <v>8</v>
      </c>
      <c r="E5" s="19" t="s">
        <v>9</v>
      </c>
      <c r="F5" s="19" t="s">
        <v>10</v>
      </c>
      <c r="G5" s="19" t="s">
        <v>11</v>
      </c>
      <c r="H5" s="19" t="s">
        <v>12</v>
      </c>
    </row>
    <row r="6" spans="4:8">
      <c r="D6" s="14">
        <v>7116</v>
      </c>
      <c r="E6" s="14">
        <v>7828</v>
      </c>
      <c r="F6" s="14">
        <v>23482800</v>
      </c>
      <c r="G6" s="14">
        <f>F6*0.95</f>
        <v>22308660</v>
      </c>
      <c r="H6" s="14">
        <f>F6*0.8</f>
        <v>18786240</v>
      </c>
    </row>
    <row r="7" spans="4:8">
      <c r="D7" s="14">
        <v>5496</v>
      </c>
      <c r="E7" s="14">
        <v>6046</v>
      </c>
      <c r="F7" s="14">
        <v>18136800</v>
      </c>
      <c r="G7" s="14">
        <f>F7*0.95</f>
        <v>17229960</v>
      </c>
      <c r="H7" s="14">
        <f>F7*0.8</f>
        <v>14509440</v>
      </c>
    </row>
    <row r="8" spans="4:8">
      <c r="D8" s="14">
        <v>33275</v>
      </c>
      <c r="E8" s="14">
        <v>36603</v>
      </c>
      <c r="F8" s="14">
        <v>109807500</v>
      </c>
      <c r="G8" s="14">
        <f>F8*0.95</f>
        <v>104317125</v>
      </c>
      <c r="H8" s="14">
        <f>F8*0.8</f>
        <v>87846000</v>
      </c>
    </row>
    <row r="9" spans="4:8">
      <c r="D9" s="49">
        <v>2324</v>
      </c>
      <c r="E9" s="49">
        <v>2556</v>
      </c>
      <c r="F9" s="49">
        <v>7669200</v>
      </c>
      <c r="G9" s="14">
        <f>F9*0.95</f>
        <v>7285740</v>
      </c>
      <c r="H9" s="14">
        <f>F9*0.8</f>
        <v>6135360</v>
      </c>
    </row>
    <row r="10" spans="4:8">
      <c r="D10" s="21">
        <f>SUM(D6:D9)</f>
        <v>48211</v>
      </c>
      <c r="E10" s="21">
        <f>SUM(E6:E9)</f>
        <v>53033</v>
      </c>
      <c r="F10" s="21">
        <f>SUM(F6:F9)</f>
        <v>159096300</v>
      </c>
      <c r="G10" s="50">
        <f>SUM(G6:G9)</f>
        <v>151141485</v>
      </c>
      <c r="H10" s="50">
        <f>SUM(H6:H9)</f>
        <v>127277040</v>
      </c>
    </row>
    <row r="12" spans="4:8">
      <c r="E12">
        <f>E10*2300</f>
        <v>121975900</v>
      </c>
    </row>
    <row r="15" spans="4:8">
      <c r="D15">
        <v>64</v>
      </c>
      <c r="E15" s="14">
        <v>7828</v>
      </c>
      <c r="F15">
        <f>E15*2300</f>
        <v>18004400</v>
      </c>
      <c r="G15">
        <f>F15*0.64</f>
        <v>11522816</v>
      </c>
    </row>
    <row r="16" spans="4:8">
      <c r="D16">
        <v>71</v>
      </c>
      <c r="E16" s="14">
        <v>6046</v>
      </c>
      <c r="F16">
        <f t="shared" ref="F16:F18" si="0">E16*2300</f>
        <v>13905800</v>
      </c>
      <c r="G16">
        <f>F16*0.71</f>
        <v>9873118</v>
      </c>
    </row>
    <row r="17" spans="4:7">
      <c r="D17">
        <v>89</v>
      </c>
      <c r="E17" s="14">
        <v>36603</v>
      </c>
      <c r="F17">
        <f t="shared" si="0"/>
        <v>84186900</v>
      </c>
      <c r="G17">
        <f>F17*0.89</f>
        <v>74926341</v>
      </c>
    </row>
    <row r="18" spans="4:7">
      <c r="D18">
        <v>37</v>
      </c>
      <c r="E18" s="49">
        <v>2556</v>
      </c>
      <c r="F18">
        <f t="shared" si="0"/>
        <v>5878800</v>
      </c>
      <c r="G18">
        <f>F18*0.37</f>
        <v>2175156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2:F24"/>
  <sheetViews>
    <sheetView topLeftCell="A4" zoomScaleNormal="100" workbookViewId="0">
      <selection activeCell="K22" sqref="K22"/>
    </sheetView>
  </sheetViews>
  <sheetFormatPr defaultRowHeight="15"/>
  <sheetData>
    <row r="22" spans="6:6">
      <c r="F22">
        <v>8500000</v>
      </c>
    </row>
    <row r="23" spans="6:6">
      <c r="F23">
        <v>2400</v>
      </c>
    </row>
    <row r="24" spans="6:6">
      <c r="F24">
        <f>F22/F23</f>
        <v>3541.6666666666665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Building_A</vt:lpstr>
      <vt:lpstr>Building_B</vt:lpstr>
      <vt:lpstr>Building_C_D_E_F_G_H</vt:lpstr>
      <vt:lpstr>Building_I</vt:lpstr>
      <vt:lpstr>IGR</vt:lpstr>
      <vt:lpstr>Total</vt:lpstr>
      <vt:lpstr>Listing_1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cp:lastPrinted>2013-08-31T05:30:46Z</cp:lastPrinted>
  <dcterms:created xsi:type="dcterms:W3CDTF">2013-08-30T08:57:19Z</dcterms:created>
  <dcterms:modified xsi:type="dcterms:W3CDTF">2024-08-26T14:02:47Z</dcterms:modified>
</cp:coreProperties>
</file>