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Bhiwandi Project\"/>
    </mc:Choice>
  </mc:AlternateContent>
  <xr:revisionPtr revIDLastSave="0" documentId="13_ncr:1_{FEDA5A16-308A-43EA-A951-2B4415EC61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VCIPL" sheetId="4" r:id="rId1"/>
    <sheet name="Land, Stamp Duty cost" sheetId="26" r:id="rId2"/>
    <sheet name="Permission Charges" sheetId="47" r:id="rId3"/>
    <sheet name="Construction Area" sheetId="53" r:id="rId4"/>
    <sheet name="Area Statememt" sheetId="54" r:id="rId5"/>
    <sheet name="Wing A" sheetId="55" r:id="rId6"/>
    <sheet name="Wing B" sheetId="56" r:id="rId7"/>
    <sheet name="Wing C" sheetId="57" r:id="rId8"/>
    <sheet name="Unsold Flat Inventory" sheetId="58" r:id="rId9"/>
    <sheet name="Unsold Office Inventory " sheetId="60" r:id="rId10"/>
    <sheet name="Unsold SHop Inventory" sheetId="59" r:id="rId11"/>
    <sheet name="Sheet3" sheetId="52" r:id="rId12"/>
    <sheet name="Sheet2" sheetId="10" state="hidden" r:id="rId13"/>
  </sheets>
  <definedNames>
    <definedName name="___fco2" localSheetId="4" hidden="1">{#N/A,#N/A,FALSE,"gc (2)"}</definedName>
    <definedName name="___fco2" localSheetId="3" hidden="1">{#N/A,#N/A,FALSE,"gc (2)"}</definedName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4" hidden="1">{#N/A,#N/A,FALSE,"gc (2)"}</definedName>
    <definedName name="___ram1" localSheetId="3" hidden="1">{#N/A,#N/A,FALSE,"gc (2)"}</definedName>
    <definedName name="___ram1" localSheetId="2" hidden="1">{#N/A,#N/A,FALSE,"gc (2)"}</definedName>
    <definedName name="___ram1" hidden="1">{#N/A,#N/A,FALSE,"gc (2)"}</definedName>
    <definedName name="___sti02" localSheetId="4" hidden="1">{#N/A,#N/A,FALSE,"gc (2)"}</definedName>
    <definedName name="___sti02" localSheetId="3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4" hidden="1">{#N/A,#N/A,TRUE,"Financials";#N/A,#N/A,TRUE,"Operating Statistics";#N/A,#N/A,TRUE,"Capex &amp; Depreciation";#N/A,#N/A,TRUE,"Debt"}</definedName>
    <definedName name="___ta1" localSheetId="3" hidden="1">{#N/A,#N/A,TRUE,"Financials";#N/A,#N/A,TRUE,"Operating Statistics";#N/A,#N/A,TRUE,"Capex &amp; Depreciation";#N/A,#N/A,TRUE,"Debt"}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4" hidden="1">{#N/A,#N/A,FALSE,"One Pager";#N/A,#N/A,FALSE,"Technical"}</definedName>
    <definedName name="___tb1" localSheetId="3" hidden="1">{#N/A,#N/A,FALSE,"One Pager";#N/A,#N/A,FALSE,"Technical"}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4" hidden="1">{#N/A,#N/A,TRUE,"Financials";#N/A,#N/A,TRUE,"Operating Statistics";#N/A,#N/A,TRUE,"Capex &amp; Depreciation";#N/A,#N/A,TRUE,"Debt"}</definedName>
    <definedName name="__ta1" localSheetId="3" hidden="1">{#N/A,#N/A,TRUE,"Financials";#N/A,#N/A,TRUE,"Operating Statistics";#N/A,#N/A,TRUE,"Capex &amp; Depreciation";#N/A,#N/A,TRUE,"Debt"}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4" hidden="1">{#N/A,#N/A,FALSE,"One Pager";#N/A,#N/A,FALSE,"Technical"}</definedName>
    <definedName name="__tb1" localSheetId="3" hidden="1">{#N/A,#N/A,FALSE,"One Pager";#N/A,#N/A,FALSE,"Technical"}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4" hidden="1">{"Assump",#N/A,TRUE,"Proforma";"first",#N/A,TRUE,"Proforma";"second",#N/A,TRUE,"Proforma";"lease1",#N/A,TRUE,"Proforma";"lease2",#N/A,TRUE,"Proforma"}</definedName>
    <definedName name="_a1" localSheetId="3" hidden="1">{"Assump",#N/A,TRUE,"Proforma";"first",#N/A,TRUE,"Proforma";"second",#N/A,TRUE,"Proforma";"lease1",#N/A,TRUE,"Proforma";"lease2",#N/A,TRUE,"Proforma"}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4" hidden="1">{"new",#N/A,FALSE,"D";"PROFORMA",#N/A,FALSE,"A";"partial 1",#N/A,FALSE,"B";"partial 2",#N/A,FALSE,"B";"partial 3",#N/A,FALSE,"B";"SMALL CF 1",#N/A,FALSE,"C"}</definedName>
    <definedName name="_e4" localSheetId="3" hidden="1">{"new",#N/A,FALSE,"D";"PROFORMA",#N/A,FALSE,"A";"partial 1",#N/A,FALSE,"B";"partial 2",#N/A,FALSE,"B";"partial 3",#N/A,FALSE,"B";"SMALL CF 1",#N/A,FALSE,"C"}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4" hidden="1">{#N/A,#N/A,FALSE,"gc (2)"}</definedName>
    <definedName name="_fco2" localSheetId="3" hidden="1">{#N/A,#N/A,FALSE,"gc (2)"}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4" hidden="1">'Area Statememt'!$B$1:$O$635</definedName>
    <definedName name="_xlnm._FilterDatabase" localSheetId="2" hidden="1">'Permission Charges'!$A$3:$V$14</definedName>
    <definedName name="_xlnm._FilterDatabase" localSheetId="5" hidden="1">'Wing A'!$A$2:$M$191</definedName>
    <definedName name="_xlnm._FilterDatabase" localSheetId="6" hidden="1">'Wing B'!$A$1:$M$281</definedName>
    <definedName name="_xlnm._FilterDatabase" localSheetId="7" hidden="1">'Wing C'!$A$1:$M$190</definedName>
    <definedName name="_Key1" localSheetId="4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hidden="1">#REF!</definedName>
    <definedName name="_MR10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4" hidden="1">{#N/A,#N/A,FALSE,"gc (2)"}</definedName>
    <definedName name="_ram1" localSheetId="3" hidden="1">{#N/A,#N/A,FALSE,"gc (2)"}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4" hidden="1">{#N/A,#N/A,FALSE,"gc (2)"}</definedName>
    <definedName name="_sti02" localSheetId="3" hidden="1">{#N/A,#N/A,FALSE,"gc (2)"}</definedName>
    <definedName name="_sti02" localSheetId="2" hidden="1">{#N/A,#N/A,FALSE,"gc (2)"}</definedName>
    <definedName name="_sti02" hidden="1">{#N/A,#N/A,FALSE,"gc (2)"}</definedName>
    <definedName name="_t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4" hidden="1">{#N/A,#N/A,TRUE,"Financials";#N/A,#N/A,TRUE,"Operating Statistics";#N/A,#N/A,TRUE,"Capex &amp; Depreciation";#N/A,#N/A,TRUE,"Debt"}</definedName>
    <definedName name="_ta1" localSheetId="3" hidden="1">{#N/A,#N/A,TRUE,"Financials";#N/A,#N/A,TRUE,"Operating Statistics";#N/A,#N/A,TRUE,"Capex &amp; Depreciation";#N/A,#N/A,TRUE,"Debt"}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4" hidden="1">{#N/A,#N/A,FALSE,"One Pager";#N/A,#N/A,FALSE,"Technical"}</definedName>
    <definedName name="_tb1" localSheetId="3" hidden="1">{#N/A,#N/A,FALSE,"One Pager";#N/A,#N/A,FALSE,"Technical"}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4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3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4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3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4" hidden="1">{#N/A,#N/A,TRUE,"Financials";#N/A,#N/A,TRUE,"Operating Statistics";#N/A,#N/A,TRUE,"Capex &amp; Depreciation";#N/A,#N/A,TRUE,"Debt"}</definedName>
    <definedName name="abc" localSheetId="3" hidden="1">{#N/A,#N/A,TRUE,"Financials";#N/A,#N/A,TRUE,"Operating Statistics";#N/A,#N/A,TRUE,"Capex &amp; Depreciation";#N/A,#N/A,TRUE,"Debt"}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4" hidden="1">{#N/A,#N/A,FALSE,"One Pager";#N/A,#N/A,FALSE,"Technical"}</definedName>
    <definedName name="Ac" localSheetId="3" hidden="1">{#N/A,#N/A,FALSE,"One Pager";#N/A,#N/A,FALSE,"Technical"}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4" hidden="1">{"sheet a",#N/A,FALSE,"A";"2 9 casflow",#N/A,FALSE,"B"}</definedName>
    <definedName name="adsf" localSheetId="3" hidden="1">{"sheet a",#N/A,FALSE,"A";"2 9 casflow",#N/A,FALSE,"B"}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4" hidden="1">{#N/A,#N/A,FALSE,"mpph1";#N/A,#N/A,FALSE,"mpmseb";#N/A,#N/A,FALSE,"mpph2"}</definedName>
    <definedName name="AQWE" localSheetId="3" hidden="1">{#N/A,#N/A,FALSE,"mpph1";#N/A,#N/A,FALSE,"mpmseb";#N/A,#N/A,FALSE,"mpph2"}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4" hidden="1">{#N/A,#N/A,FALSE,"Expense Comparison"}</definedName>
    <definedName name="asdfsdfsdf" localSheetId="3" hidden="1">{#N/A,#N/A,FALSE,"Expense Comparison"}</definedName>
    <definedName name="asdfsdfsdf" localSheetId="2" hidden="1">{#N/A,#N/A,FALSE,"Expense Comparison"}</definedName>
    <definedName name="asdfsdfsdf" hidden="1">{#N/A,#N/A,FALSE,"Expense Comparison"}</definedName>
    <definedName name="assetfull_4" localSheetId="3">#REF!</definedName>
    <definedName name="assetfull_4" localSheetId="2">#REF!</definedName>
    <definedName name="assetfull_4">#REF!</definedName>
    <definedName name="assetfull_5" localSheetId="3">#REF!</definedName>
    <definedName name="assetfull_5">#REF!</definedName>
    <definedName name="assetfull_6" localSheetId="3">#REF!</definedName>
    <definedName name="assetfull_6">#REF!</definedName>
    <definedName name="assetfull_7" localSheetId="3">#REF!</definedName>
    <definedName name="assetfull_7">#REF!</definedName>
    <definedName name="assetfull_8" localSheetId="3">#REF!</definedName>
    <definedName name="assetfull_8">#REF!</definedName>
    <definedName name="ASSETS1_4" localSheetId="3">#REF!</definedName>
    <definedName name="ASSETS1_4">#REF!</definedName>
    <definedName name="ASSETS1_5" localSheetId="3">#REF!</definedName>
    <definedName name="ASSETS1_5">#REF!</definedName>
    <definedName name="ASSETS1_6" localSheetId="3">#REF!</definedName>
    <definedName name="ASSETS1_6">#REF!</definedName>
    <definedName name="ASSETS1_7" localSheetId="3">#REF!</definedName>
    <definedName name="ASSETS1_7">#REF!</definedName>
    <definedName name="ASSETS1_8" localSheetId="3">#REF!</definedName>
    <definedName name="ASSETS1_8">#REF!</definedName>
    <definedName name="ASST2_4" localSheetId="3">#REF!</definedName>
    <definedName name="ASST2_4">#REF!</definedName>
    <definedName name="ASST2_5" localSheetId="3">#REF!</definedName>
    <definedName name="ASST2_5">#REF!</definedName>
    <definedName name="ASST2_6" localSheetId="3">#REF!</definedName>
    <definedName name="ASST2_6">#REF!</definedName>
    <definedName name="ASST2_7" localSheetId="3">#REF!</definedName>
    <definedName name="ASST2_7">#REF!</definedName>
    <definedName name="ASST2_8" localSheetId="3">#REF!</definedName>
    <definedName name="ASST2_8">#REF!</definedName>
    <definedName name="BADWE" localSheetId="4" hidden="1">{#N/A,#N/A,FALSE,"mpph1";#N/A,#N/A,FALSE,"mpmseb";#N/A,#N/A,FALSE,"mpph2"}</definedName>
    <definedName name="BADWE" localSheetId="3" hidden="1">{#N/A,#N/A,FALSE,"mpph1";#N/A,#N/A,FALSE,"mpmseb";#N/A,#N/A,FALSE,"mpph2"}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4" hidden="1">{#N/A,#N/A,FALSE,"One Pager";#N/A,#N/A,FALSE,"Technical"}</definedName>
    <definedName name="bc" localSheetId="3" hidden="1">{#N/A,#N/A,FALSE,"One Pager";#N/A,#N/A,FALSE,"Technical"}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4" hidden="1">{"Full Sheet",#N/A,FALSE,"Expense Comparison"}</definedName>
    <definedName name="beattle" localSheetId="3" hidden="1">{"Full Sheet",#N/A,FALSE,"Expense Comparison"}</definedName>
    <definedName name="beattle" localSheetId="2" hidden="1">{"Full Sheet",#N/A,FALSE,"Expense Comparison"}</definedName>
    <definedName name="beattle" hidden="1">{"Full Sheet",#N/A,FALSE,"Expense Comparison"}</definedName>
    <definedName name="BEP_4" localSheetId="3">#REF!</definedName>
    <definedName name="BEP_4" localSheetId="2">#REF!</definedName>
    <definedName name="BEP_4">#REF!</definedName>
    <definedName name="BEP_5" localSheetId="3">#REF!</definedName>
    <definedName name="BEP_5">#REF!</definedName>
    <definedName name="BEP_6" localSheetId="3">#REF!</definedName>
    <definedName name="BEP_6">#REF!</definedName>
    <definedName name="BEP_7" localSheetId="3">#REF!</definedName>
    <definedName name="BEP_7">#REF!</definedName>
    <definedName name="BEP_8" localSheetId="3">#REF!</definedName>
    <definedName name="BEP_8">#REF!</definedName>
    <definedName name="bijalpur2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4" hidden="1">{#N/A,#N/A,FALSE,"mpph1";#N/A,#N/A,FALSE,"mpmseb";#N/A,#N/A,FALSE,"mpph2"}</definedName>
    <definedName name="ccccc" localSheetId="3" hidden="1">{#N/A,#N/A,FALSE,"mpph1";#N/A,#N/A,FALSE,"mpmseb";#N/A,#N/A,FALSE,"mpph2"}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4" hidden="1">{#N/A,#N/A,FALSE,"gc (2)"}</definedName>
    <definedName name="Cha" localSheetId="3" hidden="1">{#N/A,#N/A,FALSE,"gc (2)"}</definedName>
    <definedName name="Cha" localSheetId="2" hidden="1">{#N/A,#N/A,FALSE,"gc (2)"}</definedName>
    <definedName name="Cha" hidden="1">{#N/A,#N/A,FALSE,"gc (2)"}</definedName>
    <definedName name="checkpoints" localSheetId="3">#REF!</definedName>
    <definedName name="checkpoints" localSheetId="2">#REF!</definedName>
    <definedName name="checkpoints">#REF!</definedName>
    <definedName name="com" localSheetId="4" hidden="1">{#N/A,#N/A,FALSE,"mpph1";#N/A,#N/A,FALSE,"mpmseb";#N/A,#N/A,FALSE,"mpph2"}</definedName>
    <definedName name="com" localSheetId="3" hidden="1">{#N/A,#N/A,FALSE,"mpph1";#N/A,#N/A,FALSE,"mpmseb";#N/A,#N/A,FALSE,"mpph2"}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4" hidden="1">{#N/A,#N/A,FALSE,"mpph1";#N/A,#N/A,FALSE,"mpmseb";#N/A,#N/A,FALSE,"mpph2"}</definedName>
    <definedName name="COMPARISON" localSheetId="3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4" hidden="1">{"sheet a",#N/A,FALSE,"A";"2 9 casflow",#N/A,FALSE,"B"}</definedName>
    <definedName name="copy" localSheetId="3" hidden="1">{"sheet a",#N/A,FALSE,"A";"2 9 casflow",#N/A,FALSE,"B"}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4" hidden="1">{"new",#N/A,FALSE,"D";"PROFORMA",#N/A,FALSE,"A";"partial 1",#N/A,FALSE,"B";"partial 2",#N/A,FALSE,"B";"partial 3",#N/A,FALSE,"B";"SMALL CF 1",#N/A,FALSE,"C"}</definedName>
    <definedName name="copy2" localSheetId="3" hidden="1">{"new",#N/A,FALSE,"D";"PROFORMA",#N/A,FALSE,"A";"partial 1",#N/A,FALSE,"B";"partial 2",#N/A,FALSE,"B";"partial 3",#N/A,FALSE,"B";"SMALL CF 1",#N/A,FALSE,"C"}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4" hidden="1">{#N/A,"Good",TRUE,"Sheet1";#N/A,"Normal",TRUE,"Sheet1";#N/A,"Bad",TRUE,"Sheet1"}</definedName>
    <definedName name="dd" localSheetId="3" hidden="1">{#N/A,"Good",TRUE,"Sheet1";#N/A,"Normal",TRUE,"Sheet1";#N/A,"Bad",TRUE,"Sheet1"}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4" hidden="1">{"schedule",#N/A,FALSE,"Sum Op's";"input area",#N/A,FALSE,"Sum Op's"}</definedName>
    <definedName name="deleteme" localSheetId="3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4" hidden="1">{"schedule",#N/A,FALSE,"Sum Op's";"input area",#N/A,FALSE,"Sum Op's"}</definedName>
    <definedName name="deleteme1" localSheetId="3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4" hidden="1">{#N/A,#N/A,FALSE,"gc (2)"}</definedName>
    <definedName name="dfg" localSheetId="3" hidden="1">{#N/A,#N/A,FALSE,"gc (2)"}</definedName>
    <definedName name="dfg" localSheetId="2" hidden="1">{#N/A,#N/A,FALSE,"gc (2)"}</definedName>
    <definedName name="dfg" hidden="1">{#N/A,#N/A,FALSE,"gc (2)"}</definedName>
    <definedName name="dfgg" localSheetId="4" hidden="1">{#N/A,#N/A,FALSE,"gc (2)"}</definedName>
    <definedName name="dfgg" localSheetId="3" hidden="1">{#N/A,#N/A,FALSE,"gc (2)"}</definedName>
    <definedName name="dfgg" localSheetId="2" hidden="1">{#N/A,#N/A,FALSE,"gc (2)"}</definedName>
    <definedName name="dfgg" hidden="1">{#N/A,#N/A,FALSE,"gc (2)"}</definedName>
    <definedName name="DSCR" localSheetId="3">#REF!</definedName>
    <definedName name="DSCR" localSheetId="2">#REF!</definedName>
    <definedName name="DSCR">#REF!</definedName>
    <definedName name="DSCR_4" localSheetId="3">#REF!</definedName>
    <definedName name="DSCR_4">#REF!</definedName>
    <definedName name="DSCR_5" localSheetId="3">#REF!</definedName>
    <definedName name="DSCR_5">#REF!</definedName>
    <definedName name="DSCR_6" localSheetId="3">#REF!</definedName>
    <definedName name="DSCR_6">#REF!</definedName>
    <definedName name="DSCR_7" localSheetId="3">#REF!</definedName>
    <definedName name="DSCR_7">#REF!</definedName>
    <definedName name="DSCR_8" localSheetId="3">#REF!</definedName>
    <definedName name="DSCR_8">#REF!</definedName>
    <definedName name="ELECTRICAL" localSheetId="4" hidden="1">{#N/A,#N/A,FALSE,"mpph1";#N/A,#N/A,FALSE,"mpmseb";#N/A,#N/A,FALSE,"mpph2"}</definedName>
    <definedName name="ELECTRICAL" localSheetId="3" hidden="1">{#N/A,#N/A,FALSE,"mpph1";#N/A,#N/A,FALSE,"mpmseb";#N/A,#N/A,FALSE,"mpph2"}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4" hidden="1">{"sheet a",#N/A,FALSE,"A";"2 9 casflow",#N/A,FALSE,"B"}</definedName>
    <definedName name="ere" localSheetId="3" hidden="1">{"sheet a",#N/A,FALSE,"A";"2 9 casflow",#N/A,FALSE,"B"}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4" hidden="1">{"Detail Project Cash Flow",#N/A,TRUE,"Cash Flow Grid";"Financing Calculation",#N/A,TRUE,"Cash Flow Grid"}</definedName>
    <definedName name="ert5t6" localSheetId="3" hidden="1">{"Detail Project Cash Flow",#N/A,TRUE,"Cash Flow Grid";"Financing Calculation",#N/A,TRUE,"Cash Flow Grid"}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4" hidden="1">{"Detail Project Cash Flow",#N/A,TRUE,"Cash Flow Grid";"Financing Calculation",#N/A,TRUE,"Cash Flow Grid"}</definedName>
    <definedName name="erw" localSheetId="3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4" hidden="1">{#N/A,#N/A,FALSE,"gc (2)"}</definedName>
    <definedName name="FC" localSheetId="3" hidden="1">{#N/A,#N/A,FALSE,"gc (2)"}</definedName>
    <definedName name="FC" localSheetId="2" hidden="1">{#N/A,#N/A,FALSE,"gc (2)"}</definedName>
    <definedName name="FC" hidden="1">{#N/A,#N/A,FALSE,"gc (2)"}</definedName>
    <definedName name="fdf" localSheetId="4" hidden="1">{"Full Sheet",#N/A,FALSE,"Expense Comparison"}</definedName>
    <definedName name="fdf" localSheetId="3" hidden="1">{"Full Sheet",#N/A,FALSE,"Expense Comparison"}</definedName>
    <definedName name="fdf" localSheetId="2" hidden="1">{"Full Sheet",#N/A,FALSE,"Expense Comparison"}</definedName>
    <definedName name="fdf" hidden="1">{"Full Sheet",#N/A,FALSE,"Expense Comparison"}</definedName>
    <definedName name="ff" localSheetId="4" hidden="1">{#N/A,#N/A,FALSE,"gc (2)"}</definedName>
    <definedName name="ff" localSheetId="3" hidden="1">{#N/A,#N/A,FALSE,"gc (2)"}</definedName>
    <definedName name="ff" localSheetId="2" hidden="1">{#N/A,#N/A,FALSE,"gc (2)"}</definedName>
    <definedName name="ff" hidden="1">{#N/A,#N/A,FALSE,"gc (2)"}</definedName>
    <definedName name="fgh" localSheetId="4" hidden="1">{"office ltcg",#N/A,FALSE,"gain01";"IT LTCG",#N/A,FALSE,"gain01"}</definedName>
    <definedName name="fgh" localSheetId="3" hidden="1">{"office ltcg",#N/A,FALSE,"gain01";"IT LTCG",#N/A,FALSE,"gain01"}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 localSheetId="3">#REF!</definedName>
    <definedName name="FUNDFLOW">#REF!</definedName>
    <definedName name="FUNDFLOW_4" localSheetId="3">#REF!</definedName>
    <definedName name="FUNDFLOW_4">#REF!</definedName>
    <definedName name="FUNDFLOW_5" localSheetId="3">#REF!</definedName>
    <definedName name="FUNDFLOW_5">#REF!</definedName>
    <definedName name="FUNDFLOW_6" localSheetId="3">#REF!</definedName>
    <definedName name="FUNDFLOW_6">#REF!</definedName>
    <definedName name="FUNDFLOW_7" localSheetId="3">#REF!</definedName>
    <definedName name="FUNDFLOW_7">#REF!</definedName>
    <definedName name="FUNDFLOW_8" localSheetId="3">#REF!</definedName>
    <definedName name="FUNDFLOW_8">#REF!</definedName>
    <definedName name="ghj" localSheetId="4" hidden="1">{#N/A,#N/A,FALSE,"gc (2)"}</definedName>
    <definedName name="ghj" localSheetId="3" hidden="1">{#N/A,#N/A,FALSE,"gc (2)"}</definedName>
    <definedName name="ghj" localSheetId="2" hidden="1">{#N/A,#N/A,FALSE,"gc (2)"}</definedName>
    <definedName name="ghj" hidden="1">{#N/A,#N/A,FALSE,"gc (2)"}</definedName>
    <definedName name="gupta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4" hidden="1">{"'Proforma'!$A$1:$J$189"}</definedName>
    <definedName name="HTML_Control" localSheetId="3" hidden="1">{"'Proforma'!$A$1:$J$189"}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4" hidden="1">{"dep. full detail",#N/A,FALSE,"annex";"3cd annex",#N/A,FALSE,"annex";"co. dep.",#N/A,FALSE,"annex"}</definedName>
    <definedName name="idiot" localSheetId="3" hidden="1">{"dep. full detail",#N/A,FALSE,"annex";"3cd annex",#N/A,FALSE,"annex";"co. dep.",#N/A,FALSE,"annex"}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4" hidden="1">{#N/A,#N/A,FALSE,"gc (2)"}</definedName>
    <definedName name="In" localSheetId="3" hidden="1">{#N/A,#N/A,FALSE,"gc (2)"}</definedName>
    <definedName name="In" localSheetId="2" hidden="1">{#N/A,#N/A,FALSE,"gc (2)"}</definedName>
    <definedName name="In" hidden="1">{#N/A,#N/A,FALSE,"gc (2)"}</definedName>
    <definedName name="Incurr" localSheetId="4" hidden="1">{#N/A,#N/A,FALSE,"gc (2)"}</definedName>
    <definedName name="Incurr" localSheetId="3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4" hidden="1">{#N/A,#N/A,FALSE,"gc (2)"}</definedName>
    <definedName name="Jay" localSheetId="3" hidden="1">{#N/A,#N/A,FALSE,"gc (2)"}</definedName>
    <definedName name="Jay" localSheetId="2" hidden="1">{#N/A,#N/A,FALSE,"gc (2)"}</definedName>
    <definedName name="Jay" hidden="1">{#N/A,#N/A,FALSE,"gc (2)"}</definedName>
    <definedName name="jj" localSheetId="4" hidden="1">{#N/A,#N/A,FALSE,"One Pager";#N/A,#N/A,FALSE,"Technical"}</definedName>
    <definedName name="jj" localSheetId="3" hidden="1">{#N/A,#N/A,FALSE,"One Pager";#N/A,#N/A,FALSE,"Technical"}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 localSheetId="3">#REF!</definedName>
    <definedName name="KEY_INDICATORS_4" localSheetId="2">#REF!</definedName>
    <definedName name="KEY_INDICATORS_4">#REF!</definedName>
    <definedName name="KEY_INDICATORS_5" localSheetId="3">#REF!</definedName>
    <definedName name="KEY_INDICATORS_5">#REF!</definedName>
    <definedName name="KEY_INDICATORS_6" localSheetId="3">#REF!</definedName>
    <definedName name="KEY_INDICATORS_6">#REF!</definedName>
    <definedName name="KEY_INDICATORS_7" localSheetId="3">#REF!</definedName>
    <definedName name="KEY_INDICATORS_7">#REF!</definedName>
    <definedName name="KEY_INDICATORS_8" localSheetId="3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 localSheetId="3">#REF!</definedName>
    <definedName name="LIAB_4" localSheetId="2">#REF!</definedName>
    <definedName name="LIAB_4">#REF!</definedName>
    <definedName name="LIAB_5" localSheetId="3">#REF!</definedName>
    <definedName name="LIAB_5">#REF!</definedName>
    <definedName name="LIAB_6" localSheetId="3">#REF!</definedName>
    <definedName name="LIAB_6">#REF!</definedName>
    <definedName name="LIAB_7" localSheetId="3">#REF!</definedName>
    <definedName name="LIAB_7">#REF!</definedName>
    <definedName name="LIAB_8" localSheetId="3">#REF!</definedName>
    <definedName name="LIAB_8">#REF!</definedName>
    <definedName name="MCBDB" localSheetId="4" hidden="1">{#N/A,#N/A,FALSE,"mpph1";#N/A,#N/A,FALSE,"mpmseb";#N/A,#N/A,FALSE,"mpph2"}</definedName>
    <definedName name="MCBDB" localSheetId="3" hidden="1">{#N/A,#N/A,FALSE,"mpph1";#N/A,#N/A,FALSE,"mpmseb";#N/A,#N/A,FALSE,"mpph2"}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4" hidden="1">{#N/A,#N/A,TRUE,"Financials";#N/A,#N/A,TRUE,"Operating Statistics";#N/A,#N/A,TRUE,"Capex &amp; Depreciation";#N/A,#N/A,TRUE,"Debt"}</definedName>
    <definedName name="mr10residen" localSheetId="3" hidden="1">{#N/A,#N/A,TRUE,"Financials";#N/A,#N/A,TRUE,"Operating Statistics";#N/A,#N/A,TRUE,"Capex &amp; Depreciation";#N/A,#N/A,TRUE,"Debt"}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 localSheetId="4">#REF!</definedName>
    <definedName name="PL1_4" localSheetId="3">#REF!</definedName>
    <definedName name="PL1_4">#REF!</definedName>
    <definedName name="PL1_5" localSheetId="3">#REF!</definedName>
    <definedName name="PL1_5">#REF!</definedName>
    <definedName name="PL1_6" localSheetId="3">#REF!</definedName>
    <definedName name="PL1_6">#REF!</definedName>
    <definedName name="PL1_7" localSheetId="3">#REF!</definedName>
    <definedName name="PL1_7">#REF!</definedName>
    <definedName name="PL1_8" localSheetId="3">#REF!</definedName>
    <definedName name="PL1_8">#REF!</definedName>
    <definedName name="PL2_4" localSheetId="3">#REF!</definedName>
    <definedName name="PL2_4">#REF!</definedName>
    <definedName name="PL2_5" localSheetId="3">#REF!</definedName>
    <definedName name="PL2_5">#REF!</definedName>
    <definedName name="PL2_6" localSheetId="3">#REF!</definedName>
    <definedName name="PL2_6">#REF!</definedName>
    <definedName name="PL2_7" localSheetId="3">#REF!</definedName>
    <definedName name="PL2_7">#REF!</definedName>
    <definedName name="PL2_8" localSheetId="3">#REF!</definedName>
    <definedName name="PL2_8">#REF!</definedName>
    <definedName name="plfull_4" localSheetId="3">#REF!</definedName>
    <definedName name="plfull_4">#REF!</definedName>
    <definedName name="plfull_5" localSheetId="3">#REF!</definedName>
    <definedName name="plfull_5">#REF!</definedName>
    <definedName name="plfull_6" localSheetId="3">#REF!</definedName>
    <definedName name="plfull_6">#REF!</definedName>
    <definedName name="plfull_7" localSheetId="3">#REF!</definedName>
    <definedName name="plfull_7">#REF!</definedName>
    <definedName name="plfull_8" localSheetId="3">#REF!</definedName>
    <definedName name="plfull_8">#REF!</definedName>
    <definedName name="ppl" localSheetId="4" hidden="1">{#N/A,#N/A,FALSE,"gc (2)"}</definedName>
    <definedName name="ppl" localSheetId="3" hidden="1">{#N/A,#N/A,FALSE,"gc (2)"}</definedName>
    <definedName name="ppl" localSheetId="2" hidden="1">{#N/A,#N/A,FALSE,"gc (2)"}</definedName>
    <definedName name="ppl" hidden="1">{#N/A,#N/A,FALSE,"gc (2)"}</definedName>
    <definedName name="_xlnm.Print_Area" localSheetId="4">'Area Statememt'!#REF!</definedName>
    <definedName name="PUB_FileID" hidden="1">"L10003363.xls"</definedName>
    <definedName name="PUB_UserID" hidden="1">"MAYERX"</definedName>
    <definedName name="qw" localSheetId="4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3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4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3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4" hidden="1">{"dep. full detail",#N/A,FALSE,"annex";"3cd annex",#N/A,FALSE,"annex";"co. dep.",#N/A,FALSE,"annex"}</definedName>
    <definedName name="ram" localSheetId="3" hidden="1">{"dep. full detail",#N/A,FALSE,"annex";"3cd annex",#N/A,FALSE,"annex";"co. dep.",#N/A,FALSE,"annex"}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 localSheetId="3">#REF!</definedName>
    <definedName name="RATIOS_4" localSheetId="2">#REF!</definedName>
    <definedName name="RATIOS_4">#REF!</definedName>
    <definedName name="RATIOS_5" localSheetId="3">#REF!</definedName>
    <definedName name="RATIOS_5">#REF!</definedName>
    <definedName name="RATIOS_6" localSheetId="3">#REF!</definedName>
    <definedName name="RATIOS_6">#REF!</definedName>
    <definedName name="RATIOS_7" localSheetId="3">#REF!</definedName>
    <definedName name="RATIOS_7">#REF!</definedName>
    <definedName name="RATIOS_8" localSheetId="3">#REF!</definedName>
    <definedName name="RATIOS_8">#REF!</definedName>
    <definedName name="report" localSheetId="4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3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4" hidden="1">{#N/A,#N/A,FALSE,"gc (2)"}</definedName>
    <definedName name="reu" localSheetId="3" hidden="1">{#N/A,#N/A,FALSE,"gc (2)"}</definedName>
    <definedName name="reu" localSheetId="2" hidden="1">{#N/A,#N/A,FALSE,"gc (2)"}</definedName>
    <definedName name="reu" hidden="1">{#N/A,#N/A,FALSE,"gc (2)"}</definedName>
    <definedName name="reya" localSheetId="4" hidden="1">{"office ltcg",#N/A,FALSE,"gain01";"IT LTCG",#N/A,FALSE,"gain01"}</definedName>
    <definedName name="reya" localSheetId="3" hidden="1">{"office ltcg",#N/A,FALSE,"gain01";"IT LTCG",#N/A,FALSE,"gain01"}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4" hidden="1">{#N/A,#N/A,FALSE,"gc (2)"}</definedName>
    <definedName name="ripal" localSheetId="3" hidden="1">{#N/A,#N/A,FALSE,"gc (2)"}</definedName>
    <definedName name="ripal" localSheetId="2" hidden="1">{#N/A,#N/A,FALSE,"gc (2)"}</definedName>
    <definedName name="ripal" hidden="1">{#N/A,#N/A,FALSE,"gc (2)"}</definedName>
    <definedName name="rtrt" localSheetId="4" hidden="1">{"sheet a",#N/A,FALSE,"A";"sheet b 1",#N/A,FALSE,"B";"sheet b 2",#N/A,FALSE,"B"}</definedName>
    <definedName name="rtrt" localSheetId="3" hidden="1">{"sheet a",#N/A,FALSE,"A";"sheet b 1",#N/A,FALSE,"B";"sheet b 2",#N/A,FALSE,"B"}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4" hidden="1">{"Output-3Column",#N/A,FALSE,"Output"}</definedName>
    <definedName name="s" localSheetId="3" hidden="1">{"Output-3Column",#N/A,FALSE,"Output"}</definedName>
    <definedName name="s" localSheetId="2" hidden="1">{"Output-3Column",#N/A,FALSE,"Output"}</definedName>
    <definedName name="s" hidden="1">{"Output-3Column",#N/A,FALSE,"Output"}</definedName>
    <definedName name="sanju" localSheetId="4" hidden="1">{"office ltcg",#N/A,FALSE,"gain01";"IT LTCG",#N/A,FALSE,"gain01"}</definedName>
    <definedName name="sanju" localSheetId="3" hidden="1">{"office ltcg",#N/A,FALSE,"gain01";"IT LTCG",#N/A,FALSE,"gain01"}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4" hidden="1">{"PROFORMA",#N/A,FALSE,"A";"BIGGER 1",#N/A,FALSE,"B";"BIGGER 2",#N/A,FALSE,"B";"BIGGER 3",#N/A,FALSE,"B";"SMALL CF 1",#N/A,FALSE,"C"}</definedName>
    <definedName name="sdf" localSheetId="3" hidden="1">{"PROFORMA",#N/A,FALSE,"A";"BIGGER 1",#N/A,FALSE,"B";"BIGGER 2",#N/A,FALSE,"B";"BIGGER 3",#N/A,FALSE,"B";"SMALL CF 1",#N/A,FALSE,"C"}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 localSheetId="3">#REF!</definedName>
    <definedName name="Security_4" localSheetId="2">#REF!</definedName>
    <definedName name="Security_4">#REF!</definedName>
    <definedName name="SECURITY_5" localSheetId="3">#REF!</definedName>
    <definedName name="SECURITY_5">#REF!</definedName>
    <definedName name="SECURITY_6" localSheetId="3">#REF!</definedName>
    <definedName name="SECURITY_6">#REF!</definedName>
    <definedName name="SECURITY_7" localSheetId="3">#REF!</definedName>
    <definedName name="SECURITY_7">#REF!</definedName>
    <definedName name="SECURITY_8" localSheetId="3">#REF!</definedName>
    <definedName name="SECURITY_8">#REF!</definedName>
    <definedName name="Show.Acct.Update.Warning" hidden="1">#REF!</definedName>
    <definedName name="Show.MDB.Update.Warning" hidden="1">#REF!</definedName>
    <definedName name="sk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4" hidden="1">{"schedule",#N/A,FALSE,"Sum Op's";"input area",#N/A,FALSE,"Sum Op's"}</definedName>
    <definedName name="spectfdi" localSheetId="3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4" hidden="1">{#N/A,#N/A,FALSE,"gc (2)"}</definedName>
    <definedName name="stock02" localSheetId="3" hidden="1">{#N/A,#N/A,FALSE,"gc (2)"}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4" hidden="1">{#N/A,#N/A,TRUE,"Financials";#N/A,#N/A,TRUE,"Operating Statistics";#N/A,#N/A,TRUE,"Capex &amp; Depreciation";#N/A,#N/A,TRUE,"Debt"}</definedName>
    <definedName name="TA" localSheetId="3" hidden="1">{#N/A,#N/A,TRUE,"Financials";#N/A,#N/A,TRUE,"Operating Statistics";#N/A,#N/A,TRUE,"Capex &amp; Depreciation";#N/A,#N/A,TRUE,"Debt"}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4" hidden="1">{"sales",#N/A,FALSE,"Sales";"sales existing",#N/A,FALSE,"Sales";"sales rd1",#N/A,FALSE,"Sales";"sales rd2",#N/A,FALSE,"Sales"}</definedName>
    <definedName name="Tables" localSheetId="3" hidden="1">{"sales",#N/A,FALSE,"Sales";"sales existing",#N/A,FALSE,"Sales";"sales rd1",#N/A,FALSE,"Sales";"sales rd2",#N/A,FALSE,"Sales"}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4" hidden="1">{#N/A,#N/A,FALSE,"One Pager";#N/A,#N/A,FALSE,"Technical"}</definedName>
    <definedName name="TB" localSheetId="3" hidden="1">{#N/A,#N/A,FALSE,"One Pager";#N/A,#N/A,FALSE,"Technical"}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4" hidden="1">{#N/A,#N/A,FALSE,"gc (2)"}</definedName>
    <definedName name="the" localSheetId="3" hidden="1">{#N/A,#N/A,FALSE,"gc (2)"}</definedName>
    <definedName name="the" localSheetId="2" hidden="1">{#N/A,#N/A,FALSE,"gc (2)"}</definedName>
    <definedName name="the" hidden="1">{#N/A,#N/A,FALSE,"gc (2)"}</definedName>
    <definedName name="TNW_4" localSheetId="3">#REF!</definedName>
    <definedName name="TNW_4" localSheetId="2">#REF!</definedName>
    <definedName name="TNW_4">#REF!</definedName>
    <definedName name="TNW_5" localSheetId="3">#REF!</definedName>
    <definedName name="TNW_5">#REF!</definedName>
    <definedName name="TNW_6" localSheetId="3">#REF!</definedName>
    <definedName name="TNW_6">#REF!</definedName>
    <definedName name="TNW_7" localSheetId="3">#REF!</definedName>
    <definedName name="TNW_7">#REF!</definedName>
    <definedName name="TNW_8" localSheetId="3">#REF!</definedName>
    <definedName name="TNW_8">#REF!</definedName>
    <definedName name="TT" localSheetId="4" hidden="1">{#N/A,#N/A,TRUE,"Financials";#N/A,#N/A,TRUE,"Operating Statistics";#N/A,#N/A,TRUE,"Capex &amp; Depreciation";#N/A,#N/A,TRUE,"Debt"}</definedName>
    <definedName name="TT" localSheetId="3" hidden="1">{#N/A,#N/A,TRUE,"Financials";#N/A,#N/A,TRUE,"Operating Statistics";#N/A,#N/A,TRUE,"Capex &amp; Depreciation";#N/A,#N/A,TRUE,"Debt"}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4" hidden="1">{#N/A,#N/A,FALSE,"gc (2)"}</definedName>
    <definedName name="uu" localSheetId="3" hidden="1">{#N/A,#N/A,FALSE,"gc (2)"}</definedName>
    <definedName name="uu" localSheetId="2" hidden="1">{#N/A,#N/A,FALSE,"gc (2)"}</definedName>
    <definedName name="uu" hidden="1">{#N/A,#N/A,FALSE,"gc (2)"}</definedName>
    <definedName name="vg" localSheetId="4" hidden="1">{#N/A,#N/A,FALSE,"One Pager";#N/A,#N/A,FALSE,"Technical"}</definedName>
    <definedName name="vg" localSheetId="3" hidden="1">{#N/A,#N/A,FALSE,"One Pager";#N/A,#N/A,FALSE,"Technical"}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4" hidden="1">{#N/A,#N/A,FALSE,"One Pager";#N/A,#N/A,FALSE,"Technical"}</definedName>
    <definedName name="vishnu" localSheetId="3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4" hidden="1">{#N/A,#N/A,FALSE,"One Pager";#N/A,#N/A,FALSE,"Technical"}</definedName>
    <definedName name="vk" localSheetId="3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 localSheetId="3">#REF!</definedName>
    <definedName name="WC" localSheetId="2">#REF!</definedName>
    <definedName name="WC">#REF!</definedName>
    <definedName name="WC_4" localSheetId="3">#REF!</definedName>
    <definedName name="WC_4">#REF!</definedName>
    <definedName name="WC_5" localSheetId="3">#REF!</definedName>
    <definedName name="WC_5">#REF!</definedName>
    <definedName name="WC_6" localSheetId="3">#REF!</definedName>
    <definedName name="WC_6">#REF!</definedName>
    <definedName name="WC_7" localSheetId="3">#REF!</definedName>
    <definedName name="WC_7">#REF!</definedName>
    <definedName name="WC_8" localSheetId="3">#REF!</definedName>
    <definedName name="WC_8">#REF!</definedName>
    <definedName name="wrn.1995._.Analysis." localSheetId="4" hidden="1">{#N/A,#N/A,FALSE,"1995 Rev &amp; Exp"}</definedName>
    <definedName name="wrn.1995._.Analysis." localSheetId="3" hidden="1">{#N/A,#N/A,FALSE,"1995 Rev &amp; Exp"}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4" hidden="1">{#N/A,#N/A,FALSE,"T&amp;E (2)";#N/A,#N/A,FALSE,"R&amp;E SUM";#N/A,#N/A,FALSE,"R&amp;E MONTH";#N/A,#N/A,FALSE,"R&amp;E YEAR";#N/A,#N/A,FALSE,"T&amp;E (1)";#N/A,#N/A,FALSE,"T&amp;E SUM"}</definedName>
    <definedName name="wrn.2701all." localSheetId="3" hidden="1">{#N/A,#N/A,FALSE,"T&amp;E (2)";#N/A,#N/A,FALSE,"R&amp;E SUM";#N/A,#N/A,FALSE,"R&amp;E MONTH";#N/A,#N/A,FALSE,"R&amp;E YEAR";#N/A,#N/A,FALSE,"T&amp;E (1)";#N/A,#N/A,FALSE,"T&amp;E SUM"}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4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3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4" hidden="1">{#N/A,#N/A,FALSE,"R&amp;E SUM";#N/A,#N/A,FALSE,"R&amp;E MONTH";#N/A,#N/A,FALSE,"R&amp;E YEAR";#N/A,#N/A,FALSE,"OREV (1)";#N/A,#N/A,FALSE,"OREV (2)"}</definedName>
    <definedName name="wrn.2705all." localSheetId="3" hidden="1">{#N/A,#N/A,FALSE,"R&amp;E SUM";#N/A,#N/A,FALSE,"R&amp;E MONTH";#N/A,#N/A,FALSE,"R&amp;E YEAR";#N/A,#N/A,FALSE,"OREV (1)";#N/A,#N/A,FALSE,"OREV (2)"}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4" hidden="1">{#N/A,#N/A,FALSE,"R&amp;E SUM";#N/A,#N/A,FALSE,"R&amp;E MONTH";#N/A,#N/A,FALSE,"R&amp;E YEAR";#N/A,#N/A,FALSE,"SREV (1)";#N/A,#N/A,FALSE,"OREV (1)"}</definedName>
    <definedName name="wrn.2706all." localSheetId="3" hidden="1">{#N/A,#N/A,FALSE,"R&amp;E SUM";#N/A,#N/A,FALSE,"R&amp;E MONTH";#N/A,#N/A,FALSE,"R&amp;E YEAR";#N/A,#N/A,FALSE,"SREV (1)";#N/A,#N/A,FALSE,"OREV (1)"}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4" hidden="1">{#N/A,#N/A,FALSE,"R&amp;E SUM";#N/A,#N/A,FALSE,"R&amp;E MONTH";#N/A,#N/A,FALSE,"R&amp;E YEAR";#N/A,#N/A,FALSE,"SREV (1)";#N/A,#N/A,FALSE,"SREV(2)";#N/A,#N/A,FALSE,"OREV (1)";#N/A,#N/A,FALSE,"rent"}</definedName>
    <definedName name="wrn.2707all." localSheetId="3" hidden="1">{#N/A,#N/A,FALSE,"R&amp;E SUM";#N/A,#N/A,FALSE,"R&amp;E MONTH";#N/A,#N/A,FALSE,"R&amp;E YEAR";#N/A,#N/A,FALSE,"SREV (1)";#N/A,#N/A,FALSE,"SREV(2)";#N/A,#N/A,FALSE,"OREV (1)";#N/A,#N/A,FALSE,"rent"}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4" hidden="1">{#N/A,#N/A,FALSE,"R&amp;E SUM";#N/A,#N/A,FALSE,"R&amp;E MONTH";#N/A,#N/A,FALSE,"R&amp;E YEAR";#N/A,#N/A,FALSE,"OREV (1)";#N/A,#N/A,FALSE,"OREV (2)"}</definedName>
    <definedName name="wrn.2711all." localSheetId="3" hidden="1">{#N/A,#N/A,FALSE,"R&amp;E SUM";#N/A,#N/A,FALSE,"R&amp;E MONTH";#N/A,#N/A,FALSE,"R&amp;E YEAR";#N/A,#N/A,FALSE,"OREV (1)";#N/A,#N/A,FALSE,"OREV (2)"}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4" hidden="1">{#N/A,#N/A,FALSE,"OPSTATE";#N/A,#N/A,FALSE,"BSLIABILITY";#N/A,#N/A,FALSE,"BSASSETS";#N/A,#N/A,FALSE,"Sheet1"}</definedName>
    <definedName name="wrn.AkrutiCMA." localSheetId="3" hidden="1">{#N/A,#N/A,FALSE,"OPSTATE";#N/A,#N/A,FALSE,"BSLIABILITY";#N/A,#N/A,FALSE,"BSASSETS";#N/A,#N/A,FALSE,"Sheet1"}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4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3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4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3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4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3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4" hidden="1">{#N/A,#N/A,FALSE,"Primary";#N/A,#N/A,FALSE,"Secondary";#N/A,#N/A,FALSE,"Latent";#N/A,#N/A,FALSE,"Demand Inputs";#N/A,#N/A,FALSE,"Supply Addn";#N/A,#N/A,FALSE,"Mkt Pen"}</definedName>
    <definedName name="wrn.All._.Inputs." localSheetId="3" hidden="1">{#N/A,#N/A,FALSE,"Primary";#N/A,#N/A,FALSE,"Secondary";#N/A,#N/A,FALSE,"Latent";#N/A,#N/A,FALSE,"Demand Inputs";#N/A,#N/A,FALSE,"Supply Addn";#N/A,#N/A,FALSE,"Mkt Pen"}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4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3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4" hidden="1">{#N/A,#N/A,FALSE,"APPRAISAL";#N/A,#N/A,FALSE,"APPRAISAL 2";#N/A,#N/A,FALSE,"APPRAISAL 3"}</definedName>
    <definedName name="wrn.Appraisal." localSheetId="3" hidden="1">{#N/A,#N/A,FALSE,"APPRAISAL";#N/A,#N/A,FALSE,"APPRAISAL 2";#N/A,#N/A,FALSE,"APPRAISAL 3"}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4" hidden="1">{#N/A,#N/A,FALSE,"ASSET MGMT."}</definedName>
    <definedName name="wrn.Asset._.Management." localSheetId="3" hidden="1">{#N/A,#N/A,FALSE,"ASSET MGMT."}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4" hidden="1">{#N/A,#N/A,FALSE,"Model Assumptions"}</definedName>
    <definedName name="wrn.Assumption._.Book." localSheetId="3" hidden="1">{#N/A,#N/A,FALSE,"Model Assumptions"}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4" hidden="1">{#N/A,#N/A,FALSE,"North Central Life";#N/A,#N/A,FALSE,"Town Square";#N/A,#N/A,FALSE,"Summary"}</definedName>
    <definedName name="wrn.AVEX._.NCL._.Tower." localSheetId="3" hidden="1">{#N/A,#N/A,FALSE,"North Central Life";#N/A,#N/A,FALSE,"Town Square";#N/A,#N/A,FALSE,"Summary"}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4" hidden="1">{"financials",#N/A,FALSE,"BASIC";"interest",#N/A,FALSE,"BASIC";"leasing and financing",#N/A,FALSE,"BASIC";"returns back up",#N/A,FALSE,"BASIC"}</definedName>
    <definedName name="wrn.backup." localSheetId="3" hidden="1">{"financials",#N/A,FALSE,"BASIC";"interest",#N/A,FALSE,"BASIC";"leasing and financing",#N/A,FALSE,"BASIC";"returns back up",#N/A,FALSE,"BASIC"}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4" hidden="1">{"banks",#N/A,FALSE,"BASIC"}</definedName>
    <definedName name="wrn.bank._.model." localSheetId="3" hidden="1">{"banks",#N/A,FALSE,"BASIC"}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4" hidden="1">{"Base Year Demand",#N/A,FALSE,"Demand-Base Year"}</definedName>
    <definedName name="wrn.BaseYearDemand." localSheetId="3" hidden="1">{"Base Year Demand",#N/A,FALSE,"Demand-Base Year"}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4" hidden="1">{"PROFORMA",#N/A,FALSE,"A";"BIGGER 1",#N/A,FALSE,"B";"BIGGER 2",#N/A,FALSE,"B";"BIGGER 3",#N/A,FALSE,"B";"SMALL CF 1",#N/A,FALSE,"C"}</definedName>
    <definedName name="wrn.BIGGER." localSheetId="3" hidden="1">{"PROFORMA",#N/A,FALSE,"A";"BIGGER 1",#N/A,FALSE,"B";"BIGGER 2",#N/A,FALSE,"B";"BIGGER 3",#N/A,FALSE,"B";"SMALL CF 1",#N/A,FALSE,"C"}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4" hidden="1">{#N/A,#N/A,FALSE,"Trans Summary";#N/A,#N/A,FALSE,"Proforma Five Yr";#N/A,#N/A,FALSE,"Occ and Rate"}</definedName>
    <definedName name="wrn.Birdie." localSheetId="3" hidden="1">{#N/A,#N/A,FALSE,"Trans Summary";#N/A,#N/A,FALSE,"Proforma Five Yr";#N/A,#N/A,FALSE,"Occ and Rate"}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4" hidden="1">{#N/A,#N/A,FALSE,"NNN sum";#N/A,#N/A,FALSE,"10-yr Opt. A Sum";#N/A,#N/A,FALSE,"10-yr Opt A Other Costs";#N/A,#N/A,FALSE,"Purchase Sum";#N/A,#N/A,FALSE,"Purchase Other Costs"}</definedName>
    <definedName name="wrn.BlackWhite." localSheetId="3" hidden="1">{#N/A,#N/A,FALSE,"NNN sum";#N/A,#N/A,FALSE,"10-yr Opt. A Sum";#N/A,#N/A,FALSE,"10-yr Opt A Other Costs";#N/A,#N/A,FALSE,"Purchase Sum";#N/A,#N/A,FALSE,"Purchase Other Costs"}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4" hidden="1">{#N/A,#N/A,FALSE}</definedName>
    <definedName name="wrn.bleu4." localSheetId="3" hidden="1">{#N/A,#N/A,FALSE}</definedName>
    <definedName name="wrn.bleu4." localSheetId="2" hidden="1">{#N/A,#N/A,FALSE}</definedName>
    <definedName name="wrn.bleu4." hidden="1">{#N/A,#N/A,FALSE}</definedName>
    <definedName name="wrn.book." localSheetId="4" hidden="1">{"page1",#N/A,FALSE,"net investor returns";"page2",#N/A,FALSE,"net investor returns"}</definedName>
    <definedName name="wrn.book." localSheetId="3" hidden="1">{"page1",#N/A,FALSE,"net investor returns";"page2",#N/A,FALSE,"net investor returns"}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4" hidden="1">{"LTV Output",#N/A,FALSE,"Output";"DCR Output",#N/A,FALSE,"Output"}</definedName>
    <definedName name="wrn.Both._.Outputs." localSheetId="3" hidden="1">{"LTV Output",#N/A,FALSE,"Output";"DCR Output",#N/A,FALSE,"Output"}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4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3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4" hidden="1">{"CF",#N/A,FALSE,"Cash Flow";"RET",#N/A,FALSE,"Returns";"NPV",#N/A,FALSE,"Values";"ASMPT",#N/A,FALSE,"Assumptions"}</definedName>
    <definedName name="wrn.Cash._.Flow._.Analysis." localSheetId="3" hidden="1">{"CF",#N/A,FALSE,"Cash Flow";"RET",#N/A,FALSE,"Returns";"NPV",#N/A,FALSE,"Values";"ASMPT",#N/A,FALSE,"Assumptions"}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4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3" hidden="1">{#N/A,#N/A,FALSE,"Occ and Rate";#N/A,#N/A,FALSE,"PF Input";#N/A,#N/A,FALSE,"Capital Input";#N/A,#N/A,FALSE,"Proforma Five Yr";#N/A,#N/A,FALSE,"Calculations";#N/A,#N/A,FALSE,"Transaction Summary-DTW"}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4" hidden="1">{#N/A,#N/A,FALSE,"Pro Forma";#N/A,#N/A,FALSE,"Project Summary";#N/A,#N/A,FALSE,"Detail Estimate";#N/A,#N/A,FALSE,"Cashflow Schedule"}</definedName>
    <definedName name="wrn.Conference._.Center._.Financials." localSheetId="3" hidden="1">{#N/A,#N/A,FALSE,"Pro Forma";#N/A,#N/A,FALSE,"Project Summary";#N/A,#N/A,FALSE,"Detail Estimate";#N/A,#N/A,FALSE,"Cashflow Schedule"}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4" hidden="1">{#N/A,#N/A,FALSE,"CONTROL"}</definedName>
    <definedName name="wrn.Control._.Sheet." localSheetId="3" hidden="1">{#N/A,#N/A,FALSE,"CONTROL"}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4" hidden="1">{#N/A,#N/A,FALSE,"CREDIT"}</definedName>
    <definedName name="wrn.Credit._.Summary." localSheetId="3" hidden="1">{#N/A,#N/A,FALSE,"CREDIT"}</definedName>
    <definedName name="wrn.Credit._.Summary." localSheetId="2" hidden="1">{#N/A,#N/A,FALSE,"CREDIT"}</definedName>
    <definedName name="wrn.Credit._.Summary." hidden="1">{#N/A,#N/A,FALSE,"CREDIT"}</definedName>
    <definedName name="wrn.data." localSheetId="4" hidden="1">{"data",#N/A,FALSE,"INPUT"}</definedName>
    <definedName name="wrn.data." localSheetId="3" hidden="1">{"data",#N/A,FALSE,"INPUT"}</definedName>
    <definedName name="wrn.data." localSheetId="2" hidden="1">{"data",#N/A,FALSE,"INPUT"}</definedName>
    <definedName name="wrn.data." hidden="1">{"data",#N/A,FALSE,"INPUT"}</definedName>
    <definedName name="wrn.DCR._.Output." localSheetId="4" hidden="1">{"DCR Output",#N/A,FALSE,"Output"}</definedName>
    <definedName name="wrn.DCR._.Output." localSheetId="3" hidden="1">{"DCR Output",#N/A,FALSE,"Output"}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4" hidden="1">{#N/A,#N/A,FALSE,"Demand Calcs"}</definedName>
    <definedName name="wrn.Demand._.Calcs." localSheetId="3" hidden="1">{#N/A,#N/A,FALSE,"Demand Calcs"}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4" hidden="1">{#N/A,#N/A,FALSE,"Demand Inputs"}</definedName>
    <definedName name="wrn.Demand._.Inputs." localSheetId="3" hidden="1">{#N/A,#N/A,FALSE,"Demand Inputs"}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4" hidden="1">{"dep. full detail",#N/A,FALSE,"annex";"3cd annex",#N/A,FALSE,"annex";"co. dep.",#N/A,FALSE,"annex"}</definedName>
    <definedName name="wrn.dep." localSheetId="3" hidden="1">{"dep. full detail",#N/A,FALSE,"annex";"3cd annex",#N/A,FALSE,"annex";"co. dep.",#N/A,FALSE,"annex"}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4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3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4" hidden="1">{"Build1",#N/A,FALSE,"Buildup";"Build2",#N/A,FALSE,"Buildup";"Build3",#N/A,FALSE,"Buildup"}</definedName>
    <definedName name="wrn.detail." localSheetId="3" hidden="1">{"Build1",#N/A,FALSE,"Buildup";"Build2",#N/A,FALSE,"Buildup";"Build3",#N/A,FALSE,"Buildup"}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4" hidden="1">{#N/A,#N/A,FALSE,"ENGINEERING"}</definedName>
    <definedName name="wrn.Engineering." localSheetId="3" hidden="1">{#N/A,#N/A,FALSE,"ENGINEERING"}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4" hidden="1">{#N/A,#N/A,FALSE,"ENVIRONMENTAL"}</definedName>
    <definedName name="wrn.Environmental." localSheetId="3" hidden="1">{#N/A,#N/A,FALSE,"ENVIRONMENTAL"}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4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3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4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3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4" hidden="1">{#N/A,#N/A,FALSE,"Fair Share"}</definedName>
    <definedName name="wrn.Fair._.Share._.Calcs." localSheetId="3" hidden="1">{#N/A,#N/A,FALSE,"Fair Share"}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4" hidden="1">{"sheet a",#N/A,FALSE,"A";"2 9 casflow",#N/A,FALSE,"B"}</definedName>
    <definedName name="wrn.Feb98." localSheetId="3" hidden="1">{"sheet a",#N/A,FALSE,"A";"2 9 casflow",#N/A,FALSE,"B"}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4" hidden="1">{#N/A,#N/A,FALSE,"Final Output"}</definedName>
    <definedName name="wrn.Final._.Output." localSheetId="3" hidden="1">{#N/A,#N/A,FALSE,"Final Output"}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4" hidden="1">{"IS",#N/A,FALSE,"Financials2 (Expanded)";"bsa",#N/A,FALSE,"Financials2 (Expanded)";"BS",#N/A,FALSE,"Financials2 (Expanded)";"CF",#N/A,FALSE,"Financials2 (Expanded)"}</definedName>
    <definedName name="wrn.Financials_long." localSheetId="3" hidden="1">{"IS",#N/A,FALSE,"Financials2 (Expanded)";"bsa",#N/A,FALSE,"Financials2 (Expanded)";"BS",#N/A,FALSE,"Financials2 (Expanded)";"CF",#N/A,FALSE,"Financials2 (Expanded)"}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4" hidden="1">{"Full Sheet",#N/A,FALSE,"Expense Comparison"}</definedName>
    <definedName name="wrn.FULL._.COMPARISON." localSheetId="3" hidden="1">{"Full Sheet",#N/A,FALSE,"Expense Comparison"}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4" hidden="1">{#N/A,#N/A,TRUE,"Financials";#N/A,#N/A,TRUE,"Operating Statistics";#N/A,#N/A,TRUE,"Capex &amp; Depreciation";#N/A,#N/A,TRUE,"Debt"}</definedName>
    <definedName name="wrn.Full._.Financials." localSheetId="3" hidden="1">{#N/A,#N/A,TRUE,"Financials";#N/A,#N/A,TRUE,"Operating Statistics";#N/A,#N/A,TRUE,"Capex &amp; Depreciation";#N/A,#N/A,TRUE,"Debt"}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4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3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4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3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4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3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4" hidden="1">{#N/A,#N/A,TRUE,"Financials";#N/A,#N/A,TRUE,"Operating Statistics";#N/A,#N/A,TRUE,"Capex &amp; Depreciation";#N/A,#N/A,TRUE,"Debt"}</definedName>
    <definedName name="wrn.full.fin.1" localSheetId="3" hidden="1">{#N/A,#N/A,TRUE,"Financials";#N/A,#N/A,TRUE,"Operating Statistics";#N/A,#N/A,TRUE,"Capex &amp; Depreciation";#N/A,#N/A,TRUE,"Debt"}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4" hidden="1">{#N/A,#N/A,FALSE,"gc (2)"}</definedName>
    <definedName name="wrn.G.C.P.L.." localSheetId="3" hidden="1">{#N/A,#N/A,FALSE,"gc (2)"}</definedName>
    <definedName name="wrn.G.C.P.L.." localSheetId="2" hidden="1">{#N/A,#N/A,FALSE,"gc (2)"}</definedName>
    <definedName name="wrn.G.C.P.L.." hidden="1">{#N/A,#N/A,FALSE,"gc (2)"}</definedName>
    <definedName name="wrn.GSA._.PRINT." localSheetId="4" hidden="1">{#N/A,#N/A,FALSE,"DEV COSTS";#N/A,#N/A,FALSE,"10-YR C. F."}</definedName>
    <definedName name="wrn.GSA._.PRINT." localSheetId="3" hidden="1">{#N/A,#N/A,FALSE,"DEV COSTS";#N/A,#N/A,FALSE,"10-YR C. F."}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4" hidden="1">{#N/A,#N/A,FALSE,"HISTORICAL REV &amp; EXP"}</definedName>
    <definedName name="wrn.Historical._.Analysis." localSheetId="3" hidden="1">{#N/A,#N/A,FALSE,"HISTORICAL REV &amp; EXP"}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4" hidden="1">{#N/A,#N/A,FALSE,"Combined Returns";#N/A,#N/A,FALSE,"Tax Returns";#N/A,#N/A,FALSE,"Cash Returns"}</definedName>
    <definedName name="wrn.Hotel._.and._.Conf._.Center._.Owner._.Returns." localSheetId="3" hidden="1">{#N/A,#N/A,FALSE,"Combined Returns";#N/A,#N/A,FALSE,"Tax Returns";#N/A,#N/A,FALSE,"Cash Returns"}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4" hidden="1">{#N/A,#N/A,FALSE,"Pro Forma";#N/A,#N/A,FALSE,"Project Summary";#N/A,#N/A,FALSE,"Detail Estimate";#N/A,#N/A,FALSE,"Cashflow Schedule"}</definedName>
    <definedName name="wrn.Hotel._.Financials." localSheetId="3" hidden="1">{#N/A,#N/A,FALSE,"Pro Forma";#N/A,#N/A,FALSE,"Project Summary";#N/A,#N/A,FALSE,"Detail Estimate";#N/A,#N/A,FALSE,"Cashflow Schedule"}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4" hidden="1">{#N/A,#N/A,FALSE,"INDEX"}</definedName>
    <definedName name="wrn.Index." localSheetId="3" hidden="1">{#N/A,#N/A,FALSE,"INDEX"}</definedName>
    <definedName name="wrn.Index." localSheetId="2" hidden="1">{#N/A,#N/A,FALSE,"INDEX"}</definedName>
    <definedName name="wrn.Index." hidden="1">{#N/A,#N/A,FALSE,"INDEX"}</definedName>
    <definedName name="wrn.Inputs." localSheetId="4" hidden="1">{"Inflation-BaseYear",#N/A,FALSE,"Inputs"}</definedName>
    <definedName name="wrn.Inputs." localSheetId="3" hidden="1">{"Inflation-BaseYear",#N/A,FALSE,"Inputs"}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4" hidden="1">{#N/A,#N/A,FALSE,"Proforma Five Yr";#N/A,#N/A,FALSE,"Capital Input";#N/A,#N/A,FALSE,"Calculations";#N/A,#N/A,FALSE,"Transaction Summary-DTW"}</definedName>
    <definedName name="wrn.Investment._.Review." localSheetId="3" hidden="1">{#N/A,#N/A,FALSE,"Proforma Five Yr";#N/A,#N/A,FALSE,"Capital Input";#N/A,#N/A,FALSE,"Calculations";#N/A,#N/A,FALSE,"Transaction Summary-DTW"}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4" hidden="1">{"Preferred Equity IRR",#N/A,FALSE,"PROFORMA";"GP Cash Flow and IRR",#N/A,FALSE,"PROFORMA"}</definedName>
    <definedName name="wrn.Investment._.Summary._.Golf._.Suites." localSheetId="3" hidden="1">{"Preferred Equity IRR",#N/A,FALSE,"PROFORMA";"GP Cash Flow and IRR",#N/A,FALSE,"PROFORMA"}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4" hidden="1">{"sheet a",#N/A,FALSE,"A";"sheet b 1",#N/A,FALSE,"B";"sheet b 2",#N/A,FALSE,"B"}</definedName>
    <definedName name="wrn.jan._.98." localSheetId="3" hidden="1">{"sheet a",#N/A,FALSE,"A";"sheet b 1",#N/A,FALSE,"B";"sheet b 2",#N/A,FALSE,"B"}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4" hidden="1">{#N/A,#N/A,FALSE,"Latent"}</definedName>
    <definedName name="wrn.Latent._.Demand._.Inputs." localSheetId="3" hidden="1">{#N/A,#N/A,FALSE,"Latent"}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4" hidden="1">{#N/A,#N/A,FALSE,"Leases"}</definedName>
    <definedName name="wrn.Leases." localSheetId="3" hidden="1">{#N/A,#N/A,FALSE,"Leases"}</definedName>
    <definedName name="wrn.Leases." localSheetId="2" hidden="1">{#N/A,#N/A,FALSE,"Leases"}</definedName>
    <definedName name="wrn.Leases." hidden="1">{#N/A,#N/A,FALSE,"Leases"}</definedName>
    <definedName name="wrn.Loan._.Pricing._.Analysis." localSheetId="4" hidden="1">{#N/A,#N/A,FALSE,"LOAN ANALYSIS"}</definedName>
    <definedName name="wrn.Loan._.Pricing._.Analysis." localSheetId="3" hidden="1">{#N/A,#N/A,FALSE,"LOAN ANALYSIS"}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4" hidden="1">{"office ltcg",#N/A,FALSE,"gain01";"IT LTCG",#N/A,FALSE,"gain01"}</definedName>
    <definedName name="wrn.LTCG." localSheetId="3" hidden="1">{"office ltcg",#N/A,FALSE,"gain01";"IT LTCG",#N/A,FALSE,"gain01"}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4" hidden="1">{"LTV Output",#N/A,FALSE,"Output"}</definedName>
    <definedName name="wrn.LTV._.Output." localSheetId="3" hidden="1">{"LTV Output",#N/A,FALSE,"Output"}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4" hidden="1">{#N/A,#N/A,FALSE,"Assumptions";#N/A,#N/A,FALSE,"Master Dev P&amp;L"}</definedName>
    <definedName name="wrn.Master._.Developer._.Cash._.Flow." localSheetId="3" hidden="1">{#N/A,#N/A,FALSE,"Assumptions";#N/A,#N/A,FALSE,"Master Dev P&amp;L"}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4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3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4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3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4" hidden="1">{"Month SumOps",#N/A,FALSE,"SumOps";"Month SumGP",#N/A,FALSE,"SumGP";"Month SumExp",#N/A,FALSE,"SumExp";"Month ExpDept",#N/A,FALSE,"ExpDept"}</definedName>
    <definedName name="wrn.Month." localSheetId="3" hidden="1">{"Month SumOps",#N/A,FALSE,"SumOps";"Month SumGP",#N/A,FALSE,"SumGP";"Month SumExp",#N/A,FALSE,"SumExp";"Month ExpDept",#N/A,FALSE,"ExpDept"}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4" hidden="1">{"Detail Project Cash Flow",#N/A,TRUE,"Cash Flow Grid";"Financing Calculation",#N/A,TRUE,"Cash Flow Grid"}</definedName>
    <definedName name="wrn.Monthly._.Detail._.Reports." localSheetId="3" hidden="1">{"Detail Project Cash Flow",#N/A,TRUE,"Cash Flow Grid";"Financing Calculation",#N/A,TRUE,"Cash Flow Grid"}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4" hidden="1">{#N/A,#N/A,FALSE,"North Central Life";#N/A,#N/A,FALSE,"Town Square";#N/A,#N/A,FALSE,"Summary"}</definedName>
    <definedName name="wrn.NCL._.Tower._.Five._.Year._.Hold." localSheetId="3" hidden="1">{#N/A,#N/A,FALSE,"North Central Life";#N/A,#N/A,FALSE,"Town Square";#N/A,#N/A,FALSE,"Summary"}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4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3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4" hidden="1">{#N/A,#N/A,FALSE,"Occ. Calcs"}</definedName>
    <definedName name="wrn.Occupancy._.Calcs." localSheetId="3" hidden="1">{#N/A,#N/A,FALSE,"Occ. Calcs"}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4" hidden="1">{#N/A,#N/A,FALSE,"One Pager";#N/A,#N/A,FALSE,"Technical"}</definedName>
    <definedName name="wrn.One._.Pager._.plus._.Technicals." localSheetId="3" hidden="1">{#N/A,#N/A,FALSE,"One Pager";#N/A,#N/A,FALSE,"Technical"}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4" hidden="1">{#N/A,#N/A,FALSE,"Proforma Five Yr";#N/A,#N/A,FALSE,"Occ and Rate";#N/A,#N/A,FALSE,"PF Input";#N/A,#N/A,FALSE,"Hotcomps"}</definedName>
    <definedName name="wrn.Operations._.Review." localSheetId="3" hidden="1">{#N/A,#N/A,FALSE,"Proforma Five Yr";#N/A,#N/A,FALSE,"Occ and Rate";#N/A,#N/A,FALSE,"PF Input";#N/A,#N/A,FALSE,"Hotcomps"}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4" hidden="1">{#N/A,#N/A,FALSE,"Proforma Five Yr";#N/A,#N/A,FALSE,"Occ and Rate";#N/A,#N/A,FALSE,"PF Input";#N/A,#N/A,FALSE,"Ops Summary";#N/A,#N/A,FALSE,"Hotcomps"}</definedName>
    <definedName name="wrn.Ops._.Charlie._.Packet." localSheetId="3" hidden="1">{#N/A,#N/A,FALSE,"Proforma Five Yr";#N/A,#N/A,FALSE,"Occ and Rate";#N/A,#N/A,FALSE,"PF Input";#N/A,#N/A,FALSE,"Ops Summary";#N/A,#N/A,FALSE,"Hotcomps"}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4" hidden="1">{"Output-3Column",#N/A,FALSE,"Output"}</definedName>
    <definedName name="wrn.Output3Column." localSheetId="3" hidden="1">{"Output-3Column",#N/A,FALSE,"Output"}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4" hidden="1">{"Output-All",#N/A,FALSE,"Output"}</definedName>
    <definedName name="wrn.OutputAll." localSheetId="3" hidden="1">{"Output-All",#N/A,FALSE,"Output"}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4" hidden="1">{"Output-BaseYear",#N/A,FALSE,"Output"}</definedName>
    <definedName name="wrn.OutputBaseYear." localSheetId="3" hidden="1">{"Output-BaseYear",#N/A,FALSE,"Output"}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4" hidden="1">{"Output-Min",#N/A,FALSE,"Output"}</definedName>
    <definedName name="wrn.OutputMin." localSheetId="3" hidden="1">{"Output-Min",#N/A,FALSE,"Output"}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4" hidden="1">{"Output%",#N/A,FALSE,"Output"}</definedName>
    <definedName name="wrn.OutputPercent." localSheetId="3" hidden="1">{"Output%",#N/A,FALSE,"Output"}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4" hidden="1">{"new",#N/A,FALSE,"D";"PROFORMA",#N/A,FALSE,"A";"partial 1",#N/A,FALSE,"B";"partial 2",#N/A,FALSE,"B";"partial 3",#N/A,FALSE,"B";"SMALL CF 1",#N/A,FALSE,"C"}</definedName>
    <definedName name="wrn.PARTIAL." localSheetId="3" hidden="1">{"new",#N/A,FALSE,"D";"PROFORMA",#N/A,FALSE,"A";"partial 1",#N/A,FALSE,"B";"partial 2",#N/A,FALSE,"B";"partial 3",#N/A,FALSE,"B";"SMALL CF 1",#N/A,FALSE,"C"}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4" hidden="1">{#N/A,#N/A,FALSE,"Mkt Pen"}</definedName>
    <definedName name="wrn.Penetration." localSheetId="3" hidden="1">{#N/A,#N/A,FALSE,"Mkt Pen"}</definedName>
    <definedName name="wrn.Penetration." localSheetId="2" hidden="1">{#N/A,#N/A,FALSE,"Mkt Pen"}</definedName>
    <definedName name="wrn.Penetration." hidden="1">{#N/A,#N/A,FALSE,"Mkt Pen"}</definedName>
    <definedName name="wrn.Phase._.I." localSheetId="4" hidden="1">{#N/A,#N/A,FALSE,"Transaction Summary-DTW";#N/A,#N/A,FALSE,"Proforma Five Yr";#N/A,#N/A,FALSE,"Occ and Rate"}</definedName>
    <definedName name="wrn.Phase._.I." localSheetId="3" hidden="1">{#N/A,#N/A,FALSE,"Transaction Summary-DTW";#N/A,#N/A,FALSE,"Proforma Five Yr";#N/A,#N/A,FALSE,"Occ and Rate"}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4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4" hidden="1">{#N/A,#N/A,FALSE,"Primary"}</definedName>
    <definedName name="wrn.Primary._.Competition." localSheetId="3" hidden="1">{#N/A,#N/A,FALSE,"Primary"}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4" hidden="1">{"page1",#N/A,FALSE,"Investor Cash Flow";"page2",#N/A,FALSE,"Investor Cash Flow";"page3",#N/A,FALSE,"Investor Cash Flow"}</definedName>
    <definedName name="wrn.print." localSheetId="3" hidden="1">{"page1",#N/A,FALSE,"Investor Cash Flow";"page2",#N/A,FALSE,"Investor Cash Flow";"page3",#N/A,FALSE,"Investor Cash Flow"}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4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3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4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3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4" hidden="1">{"PA1",#N/A,FALSE,"BORDMW";"pa2",#N/A,FALSE,"BORDMW";"PA3",#N/A,FALSE,"BORDMW";"PA4",#N/A,FALSE,"BORDMW"}</definedName>
    <definedName name="wrn.PrintAll." localSheetId="3" hidden="1">{"PA1",#N/A,FALSE,"BORDMW";"pa2",#N/A,FALSE,"BORDMW";"PA3",#N/A,FALSE,"BORDMW";"PA4",#N/A,FALSE,"BORDMW"}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4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3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4" hidden="1">{#N/A,"Good",TRUE,"Sheet1";#N/A,"Normal",TRUE,"Sheet1";#N/A,"Bad",TRUE,"Sheet1"}</definedName>
    <definedName name="wrn.Profitability." localSheetId="3" hidden="1">{#N/A,"Good",TRUE,"Sheet1";#N/A,"Normal",TRUE,"Sheet1";#N/A,"Bad",TRUE,"Sheet1"}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4" hidden="1">{#N/A,#N/A,FALSE,"Occ and Rate";#N/A,#N/A,FALSE,"PF Input";#N/A,#N/A,FALSE,"Proforma Five Yr";#N/A,#N/A,FALSE,"Hotcomps"}</definedName>
    <definedName name="wrn.Proforma._.Review." localSheetId="3" hidden="1">{#N/A,#N/A,FALSE,"Occ and Rate";#N/A,#N/A,FALSE,"PF Input";#N/A,#N/A,FALSE,"Proforma Five Yr";#N/A,#N/A,FALSE,"Hotcomps"}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4" hidden="1">{#N/A,#N/A,FALSE,"COMPLIANCE"}</definedName>
    <definedName name="wrn.Program._.Compliance." localSheetId="3" hidden="1">{#N/A,#N/A,FALSE,"COMPLIANCE"}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4" hidden="1">{#N/A,#N/A,FALSE,"PROP. DESCRIPTION"}</definedName>
    <definedName name="wrn.Property._.Description." localSheetId="3" hidden="1">{#N/A,#N/A,FALSE,"PROP. DESCRIPTION"}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4" hidden="1">{"byqtr",#N/A,FALSE,"Worksheet"}</definedName>
    <definedName name="wrn.qtr." localSheetId="3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Report." localSheetId="4" hidden="1">{#N/A,#N/A,FALSE,"Loan Summary";#N/A,#N/A,FALSE,"NOI";"RR and Expir",#N/A,FALSE,"Rental";"Sales History",#N/A,FALSE,"Rental";#N/A,#N/A,FALSE,"Reserves"}</definedName>
    <definedName name="wrn.Report." localSheetId="3" hidden="1">{#N/A,#N/A,FALSE,"Loan Summary";#N/A,#N/A,FALSE,"NOI";"RR and Expir",#N/A,FALSE,"Rental";"Sales History",#N/A,FALSE,"Rental";#N/A,#N/A,FALSE,"Reserves"}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4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3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4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3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4" hidden="1">{"RRSUMMARY",#N/A,FALSE,"RA_SL"}</definedName>
    <definedName name="wrn.RRSUMMARY." localSheetId="3" hidden="1">{"RRSUMMARY",#N/A,FALSE,"RA_SL"}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4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3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4" hidden="1">{"sales",#N/A,FALSE,"Sales";"sales existing",#N/A,FALSE,"Sales";"sales rd1",#N/A,FALSE,"Sales";"sales rd2",#N/A,FALSE,"Sales"}</definedName>
    <definedName name="wrn.sales." localSheetId="3" hidden="1">{"sales",#N/A,FALSE,"Sales";"sales existing",#N/A,FALSE,"Sales";"sales rd1",#N/A,FALSE,"Sales";"sales rd2",#N/A,FALSE,"Sales"}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4" hidden="1">{#N/A,#N/A,FALSE,"Secondary"}</definedName>
    <definedName name="wrn.Secondary._.Competition." localSheetId="3" hidden="1">{#N/A,#N/A,FALSE,"Secondary"}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4" hidden="1">{"CREDIT STATISTICS",#N/A,FALSE,"STATS";"CF_AND_IS",#N/A,FALSE,"PLAN";"BALSHEET",#N/A,FALSE,"BALANCE SHEET"}</definedName>
    <definedName name="wrn.SHORT." localSheetId="3" hidden="1">{"CREDIT STATISTICS",#N/A,FALSE,"STATS";"CF_AND_IS",#N/A,FALSE,"PLAN";"BALSHEET",#N/A,FALSE,"BALANCE SHEET"}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4" hidden="1">{#N/A,#N/A,FALSE,"rev-stg format";#N/A,#N/A,FALSE,"conf-uncnf";#N/A,#N/A,FALSE,"stg-plot";#N/A,#N/A,FALSE,"stg-days"}</definedName>
    <definedName name="wrn.stages." localSheetId="3" hidden="1">{#N/A,#N/A,FALSE,"rev-stg format";#N/A,#N/A,FALSE,"conf-uncnf";#N/A,#N/A,FALSE,"stg-plot";#N/A,#N/A,FALSE,"stg-days"}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4" hidden="1">{"schedule",#N/A,FALSE,"Sum Op's";"input area",#N/A,FALSE,"Sum Op's"}</definedName>
    <definedName name="wrn.sum._.ops." localSheetId="3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4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3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4" hidden="1">{#N/A,#N/A,FALSE,"OVERVIEW"}</definedName>
    <definedName name="wrn.Summary._.Overview." localSheetId="3" hidden="1">{#N/A,#N/A,FALSE,"OVERVIEW"}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4" hidden="1">{#N/A,#N/A,FALSE,"Assumptions";#N/A,#N/A,FALSE,"office";#N/A,#N/A,FALSE,"monthly"}</definedName>
    <definedName name="wrn.SUN1." localSheetId="3" hidden="1">{#N/A,#N/A,FALSE,"Assumptions";#N/A,#N/A,FALSE,"office";#N/A,#N/A,FALSE,"monthly"}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4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3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4" hidden="1">{#N/A,#N/A,FALSE,"Supply Addn"}</definedName>
    <definedName name="wrn.Supply._.Additions." localSheetId="3" hidden="1">{#N/A,#N/A,FALSE,"Supply Addn"}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4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3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4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3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4" hidden="1">{#N/A,#N/A,FALSE,"Expense Comparison"}</definedName>
    <definedName name="wrn.TANASBOURNE._.ONLY." localSheetId="3" hidden="1">{#N/A,#N/A,FALSE,"Expense Comparison"}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4" hidden="1">{#N/A,#N/A,FALSE,"TENANTS"}</definedName>
    <definedName name="wrn.Tenants." localSheetId="3" hidden="1">{#N/A,#N/A,FALSE,"TENANTS"}</definedName>
    <definedName name="wrn.Tenants." localSheetId="2" hidden="1">{#N/A,#N/A,FALSE,"TENANTS"}</definedName>
    <definedName name="wrn.Tenants." hidden="1">{#N/A,#N/A,FALSE,"TENANTS"}</definedName>
    <definedName name="wrn.test." localSheetId="4" hidden="1">{"ADR Analysis",#N/A,FALSE,"Comp.&amp; Market Penet.";"Penetration Analysis",#N/A,FALSE,"Comp.&amp; Market Penet."}</definedName>
    <definedName name="wrn.test." localSheetId="3" hidden="1">{"ADR Analysis",#N/A,FALSE,"Comp.&amp; Market Penet.";"Penetration Analysis",#N/A,FALSE,"Comp.&amp; Market Penet."}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4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3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4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3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4" hidden="1">{#N/A,#N/A,FALSE,"DEV COSTS";#N/A,#N/A,FALSE,"10-YR C. F."}</definedName>
    <definedName name="wrn.TOTAL._.SHEETS." localSheetId="3" hidden="1">{#N/A,#N/A,FALSE,"DEV COSTS";#N/A,#N/A,FALSE,"10-YR C. F."}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4" hidden="1">{#N/A,#N/A,FALSE,"mpph1";#N/A,#N/A,FALSE,"mpmseb";#N/A,#N/A,FALSE,"mpph2"}</definedName>
    <definedName name="wrn.trial." localSheetId="3" hidden="1">{#N/A,#N/A,FALSE,"mpph1";#N/A,#N/A,FALSE,"mpmseb";#N/A,#N/A,FALSE,"mpph2"}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4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3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4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3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4" hidden="1">{#N/A,#N/A,FALSE,"Graph-B";"Month SumOps",#N/A,FALSE,"SumOps";"Month SumExp",#N/A,FALSE,"SumExp";"Month ExpDept",#N/A,FALSE,"ExpDept"}</definedName>
    <definedName name="wrn.Vs.._.Bud._.Month." localSheetId="3" hidden="1">{#N/A,#N/A,FALSE,"Graph-B";"Month SumOps",#N/A,FALSE,"SumOps";"Month SumExp",#N/A,FALSE,"SumExp";"Month ExpDept",#N/A,FALSE,"ExpDept"}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4" hidden="1">{"May SumExp",#N/A,FALSE,"SumExp";#N/A,#N/A,FALSE,"Graph-F";"May SumOps",#N/A,FALSE,"SumOps";"May ExpDept",#N/A,FALSE,"ExpDept"}</definedName>
    <definedName name="wrn.Vs.._.BudFcst._.Month." localSheetId="3" hidden="1">{"May SumExp",#N/A,FALSE,"SumExp";#N/A,#N/A,FALSE,"Graph-F";"May SumOps",#N/A,FALSE,"SumOps";"May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4" hidden="1">{#N/A,#N/A,FALSE,"Working List"}</definedName>
    <definedName name="wrn.Working._.Party._.List." localSheetId="3" hidden="1">{#N/A,#N/A,FALSE,"Working List"}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4" hidden="1">{#N/A,#N/A,FALSE,"Project Summary";#N/A,#N/A,FALSE,"Detail Estimate";#N/A,#N/A,FALSE,"Cashflow Schedule";#N/A,#N/A,FALSE,"Pro Forma"}</definedName>
    <definedName name="wrn.Yuma." localSheetId="3" hidden="1">{#N/A,#N/A,FALSE,"Project Summary";#N/A,#N/A,FALSE,"Detail Estimate";#N/A,#N/A,FALSE,"Cashflow Schedule";#N/A,#N/A,FALSE,"Pro Forma"}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4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3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F7" i="4" l="1"/>
  <c r="E25" i="4"/>
  <c r="E21" i="4"/>
  <c r="E17" i="4"/>
  <c r="F29" i="4"/>
  <c r="G26" i="4"/>
  <c r="H26" i="4"/>
  <c r="D24" i="4"/>
  <c r="C25" i="4"/>
  <c r="C24" i="4"/>
  <c r="F24" i="4" s="1"/>
  <c r="D20" i="4"/>
  <c r="C21" i="4"/>
  <c r="C20" i="4"/>
  <c r="F20" i="4" s="1"/>
  <c r="D23" i="4"/>
  <c r="C23" i="4"/>
  <c r="D19" i="4"/>
  <c r="C19" i="4"/>
  <c r="F19" i="4" s="1"/>
  <c r="D22" i="4"/>
  <c r="C22" i="4"/>
  <c r="F22" i="4" s="1"/>
  <c r="D18" i="4"/>
  <c r="D16" i="4"/>
  <c r="C17" i="4"/>
  <c r="AE31" i="59"/>
  <c r="AE32" i="59"/>
  <c r="AE33" i="59"/>
  <c r="AE34" i="59"/>
  <c r="AE35" i="59"/>
  <c r="AE36" i="59"/>
  <c r="AE30" i="59"/>
  <c r="AE16" i="59"/>
  <c r="AE17" i="59"/>
  <c r="AE18" i="59"/>
  <c r="AE19" i="59"/>
  <c r="AE24" i="59" s="1"/>
  <c r="AE20" i="59"/>
  <c r="AE21" i="59"/>
  <c r="AE22" i="59"/>
  <c r="AE23" i="59"/>
  <c r="AE15" i="59"/>
  <c r="AE4" i="59"/>
  <c r="AE5" i="59"/>
  <c r="AE6" i="59"/>
  <c r="AE7" i="59"/>
  <c r="AE8" i="59"/>
  <c r="AE9" i="59"/>
  <c r="AE3" i="59"/>
  <c r="AC24" i="59"/>
  <c r="AB24" i="59"/>
  <c r="AA24" i="59"/>
  <c r="Z24" i="59"/>
  <c r="Y24" i="59"/>
  <c r="X24" i="59"/>
  <c r="W24" i="59"/>
  <c r="V24" i="59"/>
  <c r="AC37" i="59"/>
  <c r="AB37" i="59"/>
  <c r="AA37" i="59"/>
  <c r="Z37" i="59"/>
  <c r="Y37" i="59"/>
  <c r="X37" i="59"/>
  <c r="W37" i="59"/>
  <c r="V37" i="59"/>
  <c r="AC10" i="59"/>
  <c r="AB10" i="59"/>
  <c r="AA10" i="59"/>
  <c r="Z10" i="59"/>
  <c r="Y10" i="59"/>
  <c r="X10" i="59"/>
  <c r="W10" i="59"/>
  <c r="V10" i="59"/>
  <c r="N31" i="59"/>
  <c r="N32" i="59"/>
  <c r="N33" i="59"/>
  <c r="N37" i="59" s="1"/>
  <c r="N34" i="59"/>
  <c r="N35" i="59"/>
  <c r="N36" i="59"/>
  <c r="N30" i="59"/>
  <c r="F24" i="59"/>
  <c r="G24" i="59"/>
  <c r="H24" i="59"/>
  <c r="I24" i="59"/>
  <c r="J24" i="59"/>
  <c r="K24" i="59"/>
  <c r="L24" i="59"/>
  <c r="E24" i="59"/>
  <c r="N16" i="59"/>
  <c r="N17" i="59"/>
  <c r="N18" i="59"/>
  <c r="N24" i="59" s="1"/>
  <c r="N19" i="59"/>
  <c r="N20" i="59"/>
  <c r="N21" i="59"/>
  <c r="N22" i="59"/>
  <c r="N23" i="59"/>
  <c r="N15" i="59"/>
  <c r="L37" i="59"/>
  <c r="K37" i="59"/>
  <c r="J37" i="59"/>
  <c r="I37" i="59"/>
  <c r="H37" i="59"/>
  <c r="G37" i="59"/>
  <c r="F37" i="59"/>
  <c r="E37" i="59"/>
  <c r="F10" i="59"/>
  <c r="G10" i="59"/>
  <c r="H10" i="59"/>
  <c r="I10" i="59"/>
  <c r="J10" i="59"/>
  <c r="K10" i="59"/>
  <c r="C16" i="4" s="1"/>
  <c r="F16" i="4" s="1"/>
  <c r="L10" i="59"/>
  <c r="E10" i="59"/>
  <c r="N4" i="59"/>
  <c r="N5" i="59"/>
  <c r="N6" i="59"/>
  <c r="N7" i="59"/>
  <c r="N8" i="59"/>
  <c r="N9" i="59"/>
  <c r="N3" i="59"/>
  <c r="N10" i="59" s="1"/>
  <c r="N590" i="58"/>
  <c r="L590" i="58"/>
  <c r="K590" i="58"/>
  <c r="J590" i="58"/>
  <c r="I590" i="58"/>
  <c r="H590" i="58"/>
  <c r="G590" i="58"/>
  <c r="F590" i="58"/>
  <c r="E590" i="58"/>
  <c r="N427" i="58"/>
  <c r="N428" i="58"/>
  <c r="N429" i="58"/>
  <c r="N430" i="58"/>
  <c r="N431" i="58"/>
  <c r="N432" i="58"/>
  <c r="N433" i="58"/>
  <c r="N434" i="58"/>
  <c r="N435" i="58"/>
  <c r="N436" i="58"/>
  <c r="N437" i="58"/>
  <c r="N438" i="58"/>
  <c r="N439" i="58"/>
  <c r="N440" i="58"/>
  <c r="N441" i="58"/>
  <c r="N442" i="58"/>
  <c r="N443" i="58"/>
  <c r="N444" i="58"/>
  <c r="N445" i="58"/>
  <c r="N446" i="58"/>
  <c r="N447" i="58"/>
  <c r="N448" i="58"/>
  <c r="N449" i="58"/>
  <c r="N450" i="58"/>
  <c r="N451" i="58"/>
  <c r="N452" i="58"/>
  <c r="N453" i="58"/>
  <c r="N454" i="58"/>
  <c r="N455" i="58"/>
  <c r="N456" i="58"/>
  <c r="N457" i="58"/>
  <c r="N458" i="58"/>
  <c r="N459" i="58"/>
  <c r="N460" i="58"/>
  <c r="N461" i="58"/>
  <c r="N462" i="58"/>
  <c r="N463" i="58"/>
  <c r="N464" i="58"/>
  <c r="N465" i="58"/>
  <c r="N466" i="58"/>
  <c r="N467" i="58"/>
  <c r="N468" i="58"/>
  <c r="N469" i="58"/>
  <c r="N470" i="58"/>
  <c r="N471" i="58"/>
  <c r="N472" i="58"/>
  <c r="N473" i="58"/>
  <c r="N474" i="58"/>
  <c r="N475" i="58"/>
  <c r="N476" i="58"/>
  <c r="N477" i="58"/>
  <c r="N478" i="58"/>
  <c r="N479" i="58"/>
  <c r="N480" i="58"/>
  <c r="N481" i="58"/>
  <c r="N482" i="58"/>
  <c r="N483" i="58"/>
  <c r="N484" i="58"/>
  <c r="N485" i="58"/>
  <c r="N486" i="58"/>
  <c r="N487" i="58"/>
  <c r="N488" i="58"/>
  <c r="N489" i="58"/>
  <c r="N490" i="58"/>
  <c r="N491" i="58"/>
  <c r="N492" i="58"/>
  <c r="N493" i="58"/>
  <c r="N494" i="58"/>
  <c r="N495" i="58"/>
  <c r="N496" i="58"/>
  <c r="N497" i="58"/>
  <c r="N498" i="58"/>
  <c r="N499" i="58"/>
  <c r="N500" i="58"/>
  <c r="N501" i="58"/>
  <c r="N502" i="58"/>
  <c r="N503" i="58"/>
  <c r="N504" i="58"/>
  <c r="N505" i="58"/>
  <c r="N506" i="58"/>
  <c r="N507" i="58"/>
  <c r="N508" i="58"/>
  <c r="N509" i="58"/>
  <c r="N510" i="58"/>
  <c r="N511" i="58"/>
  <c r="N512" i="58"/>
  <c r="N513" i="58"/>
  <c r="N514" i="58"/>
  <c r="N515" i="58"/>
  <c r="N516" i="58"/>
  <c r="N517" i="58"/>
  <c r="N518" i="58"/>
  <c r="N519" i="58"/>
  <c r="N520" i="58"/>
  <c r="N521" i="58"/>
  <c r="N522" i="58"/>
  <c r="N523" i="58"/>
  <c r="N524" i="58"/>
  <c r="N525" i="58"/>
  <c r="N526" i="58"/>
  <c r="N527" i="58"/>
  <c r="N528" i="58"/>
  <c r="N529" i="58"/>
  <c r="N530" i="58"/>
  <c r="N531" i="58"/>
  <c r="N532" i="58"/>
  <c r="N533" i="58"/>
  <c r="N534" i="58"/>
  <c r="N535" i="58"/>
  <c r="N536" i="58"/>
  <c r="N537" i="58"/>
  <c r="N538" i="58"/>
  <c r="N539" i="58"/>
  <c r="N540" i="58"/>
  <c r="N541" i="58"/>
  <c r="N542" i="58"/>
  <c r="N543" i="58"/>
  <c r="N544" i="58"/>
  <c r="N545" i="58"/>
  <c r="N546" i="58"/>
  <c r="N547" i="58"/>
  <c r="N548" i="58"/>
  <c r="N549" i="58"/>
  <c r="N550" i="58"/>
  <c r="N551" i="58"/>
  <c r="N552" i="58"/>
  <c r="N553" i="58"/>
  <c r="N554" i="58"/>
  <c r="N555" i="58"/>
  <c r="N556" i="58"/>
  <c r="N557" i="58"/>
  <c r="N558" i="58"/>
  <c r="N559" i="58"/>
  <c r="N560" i="58"/>
  <c r="N561" i="58"/>
  <c r="N562" i="58"/>
  <c r="N563" i="58"/>
  <c r="N564" i="58"/>
  <c r="N565" i="58"/>
  <c r="N566" i="58"/>
  <c r="N567" i="58"/>
  <c r="N568" i="58"/>
  <c r="N569" i="58"/>
  <c r="N570" i="58"/>
  <c r="N571" i="58"/>
  <c r="N572" i="58"/>
  <c r="N573" i="58"/>
  <c r="N574" i="58"/>
  <c r="N575" i="58"/>
  <c r="N576" i="58"/>
  <c r="N577" i="58"/>
  <c r="N578" i="58"/>
  <c r="N579" i="58"/>
  <c r="N580" i="58"/>
  <c r="N581" i="58"/>
  <c r="N582" i="58"/>
  <c r="N583" i="58"/>
  <c r="N584" i="58"/>
  <c r="N585" i="58"/>
  <c r="N586" i="58"/>
  <c r="N587" i="58"/>
  <c r="N588" i="58"/>
  <c r="N589" i="58"/>
  <c r="N426" i="58"/>
  <c r="N35" i="60"/>
  <c r="L35" i="60"/>
  <c r="K35" i="60"/>
  <c r="J35" i="60"/>
  <c r="I35" i="60"/>
  <c r="H35" i="60"/>
  <c r="G35" i="60"/>
  <c r="F35" i="60"/>
  <c r="E35" i="60"/>
  <c r="N30" i="60"/>
  <c r="N31" i="60"/>
  <c r="N32" i="60"/>
  <c r="N33" i="60"/>
  <c r="N34" i="60"/>
  <c r="N29" i="60"/>
  <c r="F190" i="57"/>
  <c r="G190" i="57"/>
  <c r="H190" i="57"/>
  <c r="I190" i="57"/>
  <c r="E190" i="57"/>
  <c r="D15" i="4"/>
  <c r="F23" i="4"/>
  <c r="C18" i="4"/>
  <c r="F18" i="4" s="1"/>
  <c r="F23" i="60"/>
  <c r="G23" i="60"/>
  <c r="H23" i="60"/>
  <c r="I23" i="60"/>
  <c r="J23" i="60"/>
  <c r="K23" i="60"/>
  <c r="L23" i="60"/>
  <c r="E23" i="60"/>
  <c r="F9" i="60"/>
  <c r="G9" i="60"/>
  <c r="H9" i="60"/>
  <c r="I9" i="60"/>
  <c r="J9" i="60"/>
  <c r="K9" i="60"/>
  <c r="C15" i="4" s="1"/>
  <c r="F15" i="4" s="1"/>
  <c r="L9" i="60"/>
  <c r="E9" i="60"/>
  <c r="N15" i="60"/>
  <c r="N16" i="60"/>
  <c r="N17" i="60"/>
  <c r="N18" i="60"/>
  <c r="N19" i="60"/>
  <c r="N20" i="60"/>
  <c r="N21" i="60"/>
  <c r="N22" i="60"/>
  <c r="N4" i="60"/>
  <c r="N5" i="60"/>
  <c r="N6" i="60"/>
  <c r="N7" i="60"/>
  <c r="N8" i="60"/>
  <c r="N14" i="60"/>
  <c r="N23" i="60" s="1"/>
  <c r="N3" i="60"/>
  <c r="N9" i="60" s="1"/>
  <c r="F421" i="58"/>
  <c r="G421" i="58"/>
  <c r="H421" i="58"/>
  <c r="I421" i="58"/>
  <c r="J421" i="58"/>
  <c r="K421" i="58"/>
  <c r="L421" i="58"/>
  <c r="E421" i="58"/>
  <c r="N174" i="58"/>
  <c r="N175" i="58"/>
  <c r="N176" i="58"/>
  <c r="N177" i="58"/>
  <c r="N178" i="58"/>
  <c r="N179" i="58"/>
  <c r="N180" i="58"/>
  <c r="N181" i="58"/>
  <c r="N182" i="58"/>
  <c r="N183" i="58"/>
  <c r="N184" i="58"/>
  <c r="N185" i="58"/>
  <c r="N186" i="58"/>
  <c r="N187" i="58"/>
  <c r="N188" i="58"/>
  <c r="N189" i="58"/>
  <c r="N190" i="58"/>
  <c r="N191" i="58"/>
  <c r="N192" i="58"/>
  <c r="N193" i="58"/>
  <c r="N194" i="58"/>
  <c r="N195" i="58"/>
  <c r="N196" i="58"/>
  <c r="N197" i="58"/>
  <c r="N198" i="58"/>
  <c r="N199" i="58"/>
  <c r="N200" i="58"/>
  <c r="N201" i="58"/>
  <c r="N202" i="58"/>
  <c r="N203" i="58"/>
  <c r="N204" i="58"/>
  <c r="N205" i="58"/>
  <c r="N206" i="58"/>
  <c r="N207" i="58"/>
  <c r="N208" i="58"/>
  <c r="N209" i="58"/>
  <c r="N210" i="58"/>
  <c r="N211" i="58"/>
  <c r="N212" i="58"/>
  <c r="N213" i="58"/>
  <c r="N214" i="58"/>
  <c r="N215" i="58"/>
  <c r="N216" i="58"/>
  <c r="N217" i="58"/>
  <c r="N218" i="58"/>
  <c r="N219" i="58"/>
  <c r="N220" i="58"/>
  <c r="N221" i="58"/>
  <c r="N222" i="58"/>
  <c r="N223" i="58"/>
  <c r="N224" i="58"/>
  <c r="N225" i="58"/>
  <c r="N226" i="58"/>
  <c r="N227" i="58"/>
  <c r="N228" i="58"/>
  <c r="N229" i="58"/>
  <c r="N230" i="58"/>
  <c r="N231" i="58"/>
  <c r="N232" i="58"/>
  <c r="N233" i="58"/>
  <c r="N234" i="58"/>
  <c r="N235" i="58"/>
  <c r="N236" i="58"/>
  <c r="N237" i="58"/>
  <c r="N238" i="58"/>
  <c r="N239" i="58"/>
  <c r="N240" i="58"/>
  <c r="N241" i="58"/>
  <c r="N242" i="58"/>
  <c r="N243" i="58"/>
  <c r="N244" i="58"/>
  <c r="N245" i="58"/>
  <c r="N246" i="58"/>
  <c r="N247" i="58"/>
  <c r="N248" i="58"/>
  <c r="N249" i="58"/>
  <c r="N250" i="58"/>
  <c r="N251" i="58"/>
  <c r="N252" i="58"/>
  <c r="N253" i="58"/>
  <c r="N254" i="58"/>
  <c r="N255" i="58"/>
  <c r="N256" i="58"/>
  <c r="N257" i="58"/>
  <c r="N258" i="58"/>
  <c r="N259" i="58"/>
  <c r="N260" i="58"/>
  <c r="N261" i="58"/>
  <c r="N262" i="58"/>
  <c r="N263" i="58"/>
  <c r="N264" i="58"/>
  <c r="N265" i="58"/>
  <c r="N266" i="58"/>
  <c r="N267" i="58"/>
  <c r="N268" i="58"/>
  <c r="N269" i="58"/>
  <c r="N270" i="58"/>
  <c r="N271" i="58"/>
  <c r="N272" i="58"/>
  <c r="N273" i="58"/>
  <c r="N274" i="58"/>
  <c r="N275" i="58"/>
  <c r="N276" i="58"/>
  <c r="N277" i="58"/>
  <c r="N278" i="58"/>
  <c r="N279" i="58"/>
  <c r="N280" i="58"/>
  <c r="N281" i="58"/>
  <c r="N282" i="58"/>
  <c r="N283" i="58"/>
  <c r="N284" i="58"/>
  <c r="N285" i="58"/>
  <c r="N286" i="58"/>
  <c r="N287" i="58"/>
  <c r="N288" i="58"/>
  <c r="N289" i="58"/>
  <c r="N290" i="58"/>
  <c r="N291" i="58"/>
  <c r="N292" i="58"/>
  <c r="N293" i="58"/>
  <c r="N294" i="58"/>
  <c r="N295" i="58"/>
  <c r="N296" i="58"/>
  <c r="N297" i="58"/>
  <c r="N298" i="58"/>
  <c r="N299" i="58"/>
  <c r="N300" i="58"/>
  <c r="N301" i="58"/>
  <c r="N302" i="58"/>
  <c r="N303" i="58"/>
  <c r="N304" i="58"/>
  <c r="N305" i="58"/>
  <c r="N306" i="58"/>
  <c r="N307" i="58"/>
  <c r="N308" i="58"/>
  <c r="N309" i="58"/>
  <c r="N310" i="58"/>
  <c r="N311" i="58"/>
  <c r="N312" i="58"/>
  <c r="N313" i="58"/>
  <c r="N314" i="58"/>
  <c r="N315" i="58"/>
  <c r="N316" i="58"/>
  <c r="N317" i="58"/>
  <c r="N318" i="58"/>
  <c r="N319" i="58"/>
  <c r="N320" i="58"/>
  <c r="N321" i="58"/>
  <c r="N322" i="58"/>
  <c r="N323" i="58"/>
  <c r="N324" i="58"/>
  <c r="N325" i="58"/>
  <c r="N326" i="58"/>
  <c r="N327" i="58"/>
  <c r="N328" i="58"/>
  <c r="N329" i="58"/>
  <c r="N330" i="58"/>
  <c r="N331" i="58"/>
  <c r="N332" i="58"/>
  <c r="N333" i="58"/>
  <c r="N334" i="58"/>
  <c r="N335" i="58"/>
  <c r="N336" i="58"/>
  <c r="N337" i="58"/>
  <c r="N338" i="58"/>
  <c r="N339" i="58"/>
  <c r="N340" i="58"/>
  <c r="N341" i="58"/>
  <c r="N342" i="58"/>
  <c r="N343" i="58"/>
  <c r="N344" i="58"/>
  <c r="N345" i="58"/>
  <c r="N346" i="58"/>
  <c r="N347" i="58"/>
  <c r="N348" i="58"/>
  <c r="N349" i="58"/>
  <c r="N350" i="58"/>
  <c r="N351" i="58"/>
  <c r="N352" i="58"/>
  <c r="N353" i="58"/>
  <c r="N354" i="58"/>
  <c r="N355" i="58"/>
  <c r="N356" i="58"/>
  <c r="N357" i="58"/>
  <c r="N358" i="58"/>
  <c r="N359" i="58"/>
  <c r="N360" i="58"/>
  <c r="N361" i="58"/>
  <c r="N362" i="58"/>
  <c r="N363" i="58"/>
  <c r="N364" i="58"/>
  <c r="N365" i="58"/>
  <c r="N366" i="58"/>
  <c r="N367" i="58"/>
  <c r="N368" i="58"/>
  <c r="N369" i="58"/>
  <c r="N370" i="58"/>
  <c r="N371" i="58"/>
  <c r="N372" i="58"/>
  <c r="N373" i="58"/>
  <c r="N374" i="58"/>
  <c r="N375" i="58"/>
  <c r="N376" i="58"/>
  <c r="N377" i="58"/>
  <c r="N378" i="58"/>
  <c r="N379" i="58"/>
  <c r="N380" i="58"/>
  <c r="N381" i="58"/>
  <c r="N382" i="58"/>
  <c r="N383" i="58"/>
  <c r="N384" i="58"/>
  <c r="N385" i="58"/>
  <c r="N386" i="58"/>
  <c r="N387" i="58"/>
  <c r="N388" i="58"/>
  <c r="N389" i="58"/>
  <c r="N390" i="58"/>
  <c r="N391" i="58"/>
  <c r="N392" i="58"/>
  <c r="N393" i="58"/>
  <c r="N394" i="58"/>
  <c r="N395" i="58"/>
  <c r="N396" i="58"/>
  <c r="N397" i="58"/>
  <c r="N398" i="58"/>
  <c r="N399" i="58"/>
  <c r="N400" i="58"/>
  <c r="N401" i="58"/>
  <c r="N402" i="58"/>
  <c r="N403" i="58"/>
  <c r="N404" i="58"/>
  <c r="N405" i="58"/>
  <c r="N406" i="58"/>
  <c r="N407" i="58"/>
  <c r="N408" i="58"/>
  <c r="N409" i="58"/>
  <c r="N410" i="58"/>
  <c r="N411" i="58"/>
  <c r="N412" i="58"/>
  <c r="N413" i="58"/>
  <c r="N414" i="58"/>
  <c r="N415" i="58"/>
  <c r="N416" i="58"/>
  <c r="N417" i="58"/>
  <c r="N418" i="58"/>
  <c r="N419" i="58"/>
  <c r="N420" i="58"/>
  <c r="N173" i="58"/>
  <c r="D14" i="4"/>
  <c r="F167" i="58"/>
  <c r="G167" i="58"/>
  <c r="H167" i="58"/>
  <c r="I167" i="58"/>
  <c r="J167" i="58"/>
  <c r="K167" i="58"/>
  <c r="C14" i="4" s="1"/>
  <c r="L167" i="58"/>
  <c r="E167" i="58"/>
  <c r="N4" i="58"/>
  <c r="N5" i="58"/>
  <c r="N6" i="58"/>
  <c r="N7" i="58"/>
  <c r="N8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N28" i="58"/>
  <c r="N29" i="58"/>
  <c r="N30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4" i="58"/>
  <c r="N45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1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N76" i="58"/>
  <c r="N77" i="58"/>
  <c r="N78" i="58"/>
  <c r="N79" i="58"/>
  <c r="N80" i="58"/>
  <c r="N81" i="58"/>
  <c r="N82" i="58"/>
  <c r="N83" i="58"/>
  <c r="N84" i="58"/>
  <c r="N85" i="58"/>
  <c r="N86" i="58"/>
  <c r="N87" i="58"/>
  <c r="N88" i="58"/>
  <c r="N89" i="58"/>
  <c r="N90" i="58"/>
  <c r="N91" i="58"/>
  <c r="N92" i="58"/>
  <c r="N93" i="58"/>
  <c r="N94" i="58"/>
  <c r="N95" i="58"/>
  <c r="N96" i="58"/>
  <c r="N97" i="58"/>
  <c r="N98" i="58"/>
  <c r="N99" i="58"/>
  <c r="N100" i="58"/>
  <c r="N101" i="58"/>
  <c r="N102" i="58"/>
  <c r="N103" i="58"/>
  <c r="N104" i="58"/>
  <c r="N105" i="58"/>
  <c r="N106" i="58"/>
  <c r="N107" i="58"/>
  <c r="N108" i="58"/>
  <c r="N109" i="58"/>
  <c r="N110" i="58"/>
  <c r="N111" i="58"/>
  <c r="N112" i="58"/>
  <c r="N113" i="58"/>
  <c r="N114" i="58"/>
  <c r="N115" i="58"/>
  <c r="N116" i="58"/>
  <c r="N117" i="58"/>
  <c r="N118" i="58"/>
  <c r="N119" i="58"/>
  <c r="N120" i="58"/>
  <c r="N121" i="58"/>
  <c r="N122" i="58"/>
  <c r="N123" i="58"/>
  <c r="N124" i="58"/>
  <c r="N125" i="58"/>
  <c r="N126" i="58"/>
  <c r="N127" i="58"/>
  <c r="N128" i="58"/>
  <c r="N129" i="58"/>
  <c r="N130" i="58"/>
  <c r="N131" i="58"/>
  <c r="N132" i="58"/>
  <c r="N133" i="58"/>
  <c r="N134" i="58"/>
  <c r="N135" i="58"/>
  <c r="N136" i="58"/>
  <c r="N137" i="58"/>
  <c r="N138" i="58"/>
  <c r="N139" i="58"/>
  <c r="N140" i="58"/>
  <c r="N141" i="58"/>
  <c r="N142" i="58"/>
  <c r="N143" i="58"/>
  <c r="N144" i="58"/>
  <c r="N145" i="58"/>
  <c r="N146" i="58"/>
  <c r="N147" i="58"/>
  <c r="N148" i="58"/>
  <c r="N149" i="58"/>
  <c r="N150" i="58"/>
  <c r="N151" i="58"/>
  <c r="N152" i="58"/>
  <c r="N153" i="58"/>
  <c r="N154" i="58"/>
  <c r="N155" i="58"/>
  <c r="N156" i="58"/>
  <c r="N157" i="58"/>
  <c r="N158" i="58"/>
  <c r="N159" i="58"/>
  <c r="N160" i="58"/>
  <c r="N161" i="58"/>
  <c r="N162" i="58"/>
  <c r="N163" i="58"/>
  <c r="N164" i="58"/>
  <c r="N165" i="58"/>
  <c r="N166" i="58"/>
  <c r="N3" i="58"/>
  <c r="J3" i="57"/>
  <c r="K3" i="57" s="1"/>
  <c r="L3" i="57" s="1"/>
  <c r="J4" i="57"/>
  <c r="J5" i="57"/>
  <c r="J6" i="57"/>
  <c r="K6" i="57" s="1"/>
  <c r="L6" i="57" s="1"/>
  <c r="J7" i="57"/>
  <c r="K7" i="57" s="1"/>
  <c r="L7" i="57" s="1"/>
  <c r="J8" i="57"/>
  <c r="J9" i="57"/>
  <c r="J10" i="57"/>
  <c r="K10" i="57" s="1"/>
  <c r="L10" i="57" s="1"/>
  <c r="J11" i="57"/>
  <c r="K11" i="57" s="1"/>
  <c r="L11" i="57" s="1"/>
  <c r="J12" i="57"/>
  <c r="J13" i="57"/>
  <c r="J14" i="57"/>
  <c r="K14" i="57" s="1"/>
  <c r="L14" i="57" s="1"/>
  <c r="J15" i="57"/>
  <c r="K15" i="57" s="1"/>
  <c r="L15" i="57" s="1"/>
  <c r="J16" i="57"/>
  <c r="J17" i="57"/>
  <c r="J18" i="57"/>
  <c r="K18" i="57" s="1"/>
  <c r="L18" i="57" s="1"/>
  <c r="J19" i="57"/>
  <c r="K19" i="57" s="1"/>
  <c r="L19" i="57" s="1"/>
  <c r="J20" i="57"/>
  <c r="J21" i="57"/>
  <c r="J22" i="57"/>
  <c r="K22" i="57" s="1"/>
  <c r="L22" i="57" s="1"/>
  <c r="J23" i="57"/>
  <c r="K23" i="57" s="1"/>
  <c r="L23" i="57" s="1"/>
  <c r="J24" i="57"/>
  <c r="J25" i="57"/>
  <c r="J26" i="57"/>
  <c r="J27" i="57"/>
  <c r="K27" i="57" s="1"/>
  <c r="L27" i="57" s="1"/>
  <c r="J28" i="57"/>
  <c r="J29" i="57"/>
  <c r="J30" i="57"/>
  <c r="K30" i="57" s="1"/>
  <c r="L30" i="57" s="1"/>
  <c r="J31" i="57"/>
  <c r="K31" i="57" s="1"/>
  <c r="L31" i="57" s="1"/>
  <c r="J32" i="57"/>
  <c r="J33" i="57"/>
  <c r="J34" i="57"/>
  <c r="J35" i="57"/>
  <c r="K35" i="57" s="1"/>
  <c r="L35" i="57" s="1"/>
  <c r="J36" i="57"/>
  <c r="J37" i="57"/>
  <c r="J38" i="57"/>
  <c r="K38" i="57" s="1"/>
  <c r="L38" i="57" s="1"/>
  <c r="J39" i="57"/>
  <c r="K39" i="57" s="1"/>
  <c r="L39" i="57" s="1"/>
  <c r="J40" i="57"/>
  <c r="J41" i="57"/>
  <c r="J42" i="57"/>
  <c r="J43" i="57"/>
  <c r="K43" i="57" s="1"/>
  <c r="L43" i="57" s="1"/>
  <c r="J44" i="57"/>
  <c r="J45" i="57"/>
  <c r="J46" i="57"/>
  <c r="K46" i="57" s="1"/>
  <c r="L46" i="57" s="1"/>
  <c r="J47" i="57"/>
  <c r="K47" i="57" s="1"/>
  <c r="L47" i="57" s="1"/>
  <c r="J48" i="57"/>
  <c r="J49" i="57"/>
  <c r="J50" i="57"/>
  <c r="J51" i="57"/>
  <c r="K51" i="57" s="1"/>
  <c r="L51" i="57" s="1"/>
  <c r="J52" i="57"/>
  <c r="J53" i="57"/>
  <c r="J54" i="57"/>
  <c r="K54" i="57" s="1"/>
  <c r="L54" i="57" s="1"/>
  <c r="J55" i="57"/>
  <c r="K55" i="57" s="1"/>
  <c r="L55" i="57" s="1"/>
  <c r="J56" i="57"/>
  <c r="J57" i="57"/>
  <c r="J58" i="57"/>
  <c r="J59" i="57"/>
  <c r="K59" i="57" s="1"/>
  <c r="L59" i="57" s="1"/>
  <c r="J60" i="57"/>
  <c r="J61" i="57"/>
  <c r="J62" i="57"/>
  <c r="K62" i="57" s="1"/>
  <c r="L62" i="57" s="1"/>
  <c r="J63" i="57"/>
  <c r="K63" i="57" s="1"/>
  <c r="L63" i="57" s="1"/>
  <c r="J64" i="57"/>
  <c r="J65" i="57"/>
  <c r="J66" i="57"/>
  <c r="K66" i="57" s="1"/>
  <c r="L66" i="57" s="1"/>
  <c r="J67" i="57"/>
  <c r="K67" i="57" s="1"/>
  <c r="L67" i="57" s="1"/>
  <c r="J68" i="57"/>
  <c r="J69" i="57"/>
  <c r="J70" i="57"/>
  <c r="K70" i="57" s="1"/>
  <c r="L70" i="57" s="1"/>
  <c r="J71" i="57"/>
  <c r="K71" i="57" s="1"/>
  <c r="L71" i="57" s="1"/>
  <c r="J72" i="57"/>
  <c r="J73" i="57"/>
  <c r="J74" i="57"/>
  <c r="K74" i="57" s="1"/>
  <c r="L74" i="57" s="1"/>
  <c r="J75" i="57"/>
  <c r="K75" i="57" s="1"/>
  <c r="L75" i="57" s="1"/>
  <c r="J76" i="57"/>
  <c r="J77" i="57"/>
  <c r="J78" i="57"/>
  <c r="K78" i="57" s="1"/>
  <c r="L78" i="57" s="1"/>
  <c r="J79" i="57"/>
  <c r="K79" i="57" s="1"/>
  <c r="L79" i="57" s="1"/>
  <c r="J80" i="57"/>
  <c r="J81" i="57"/>
  <c r="J82" i="57"/>
  <c r="K82" i="57" s="1"/>
  <c r="L82" i="57" s="1"/>
  <c r="J83" i="57"/>
  <c r="K83" i="57" s="1"/>
  <c r="L83" i="57" s="1"/>
  <c r="J84" i="57"/>
  <c r="J85" i="57"/>
  <c r="J86" i="57"/>
  <c r="K86" i="57" s="1"/>
  <c r="L86" i="57" s="1"/>
  <c r="J87" i="57"/>
  <c r="K87" i="57" s="1"/>
  <c r="L87" i="57" s="1"/>
  <c r="J88" i="57"/>
  <c r="J89" i="57"/>
  <c r="J90" i="57"/>
  <c r="K90" i="57" s="1"/>
  <c r="L90" i="57" s="1"/>
  <c r="J91" i="57"/>
  <c r="K91" i="57" s="1"/>
  <c r="L91" i="57" s="1"/>
  <c r="J92" i="57"/>
  <c r="J93" i="57"/>
  <c r="J94" i="57"/>
  <c r="K94" i="57" s="1"/>
  <c r="L94" i="57" s="1"/>
  <c r="J95" i="57"/>
  <c r="K95" i="57" s="1"/>
  <c r="L95" i="57" s="1"/>
  <c r="J96" i="57"/>
  <c r="J97" i="57"/>
  <c r="J98" i="57"/>
  <c r="K98" i="57" s="1"/>
  <c r="L98" i="57" s="1"/>
  <c r="J99" i="57"/>
  <c r="K99" i="57" s="1"/>
  <c r="L99" i="57" s="1"/>
  <c r="J100" i="57"/>
  <c r="J101" i="57"/>
  <c r="J102" i="57"/>
  <c r="K102" i="57" s="1"/>
  <c r="L102" i="57" s="1"/>
  <c r="J103" i="57"/>
  <c r="K103" i="57" s="1"/>
  <c r="L103" i="57" s="1"/>
  <c r="J104" i="57"/>
  <c r="J105" i="57"/>
  <c r="J106" i="57"/>
  <c r="K106" i="57" s="1"/>
  <c r="L106" i="57" s="1"/>
  <c r="J107" i="57"/>
  <c r="K107" i="57" s="1"/>
  <c r="L107" i="57" s="1"/>
  <c r="J108" i="57"/>
  <c r="J109" i="57"/>
  <c r="J110" i="57"/>
  <c r="K110" i="57" s="1"/>
  <c r="L110" i="57" s="1"/>
  <c r="J111" i="57"/>
  <c r="K111" i="57" s="1"/>
  <c r="L111" i="57" s="1"/>
  <c r="J112" i="57"/>
  <c r="J113" i="57"/>
  <c r="J114" i="57"/>
  <c r="K114" i="57" s="1"/>
  <c r="L114" i="57" s="1"/>
  <c r="J115" i="57"/>
  <c r="K115" i="57" s="1"/>
  <c r="L115" i="57" s="1"/>
  <c r="J116" i="57"/>
  <c r="J117" i="57"/>
  <c r="J118" i="57"/>
  <c r="K118" i="57" s="1"/>
  <c r="L118" i="57" s="1"/>
  <c r="J119" i="57"/>
  <c r="K119" i="57" s="1"/>
  <c r="L119" i="57" s="1"/>
  <c r="J120" i="57"/>
  <c r="J121" i="57"/>
  <c r="J122" i="57"/>
  <c r="K122" i="57" s="1"/>
  <c r="L122" i="57" s="1"/>
  <c r="J123" i="57"/>
  <c r="K123" i="57" s="1"/>
  <c r="L123" i="57" s="1"/>
  <c r="J124" i="57"/>
  <c r="J125" i="57"/>
  <c r="J126" i="57"/>
  <c r="K126" i="57" s="1"/>
  <c r="L126" i="57" s="1"/>
  <c r="J127" i="57"/>
  <c r="K127" i="57" s="1"/>
  <c r="L127" i="57" s="1"/>
  <c r="J128" i="57"/>
  <c r="J129" i="57"/>
  <c r="J130" i="57"/>
  <c r="K130" i="57" s="1"/>
  <c r="L130" i="57" s="1"/>
  <c r="J131" i="57"/>
  <c r="K131" i="57" s="1"/>
  <c r="L131" i="57" s="1"/>
  <c r="J132" i="57"/>
  <c r="J133" i="57"/>
  <c r="J134" i="57"/>
  <c r="K134" i="57" s="1"/>
  <c r="L134" i="57" s="1"/>
  <c r="J135" i="57"/>
  <c r="K135" i="57" s="1"/>
  <c r="L135" i="57" s="1"/>
  <c r="J136" i="57"/>
  <c r="J137" i="57"/>
  <c r="J138" i="57"/>
  <c r="J139" i="57"/>
  <c r="K139" i="57" s="1"/>
  <c r="L139" i="57" s="1"/>
  <c r="J140" i="57"/>
  <c r="J141" i="57"/>
  <c r="J142" i="57"/>
  <c r="K142" i="57" s="1"/>
  <c r="L142" i="57" s="1"/>
  <c r="J143" i="57"/>
  <c r="K143" i="57" s="1"/>
  <c r="L143" i="57" s="1"/>
  <c r="J144" i="57"/>
  <c r="J145" i="57"/>
  <c r="J146" i="57"/>
  <c r="K146" i="57" s="1"/>
  <c r="L146" i="57" s="1"/>
  <c r="J147" i="57"/>
  <c r="K147" i="57" s="1"/>
  <c r="L147" i="57" s="1"/>
  <c r="J148" i="57"/>
  <c r="J149" i="57"/>
  <c r="J150" i="57"/>
  <c r="K150" i="57" s="1"/>
  <c r="L150" i="57" s="1"/>
  <c r="J151" i="57"/>
  <c r="K151" i="57" s="1"/>
  <c r="L151" i="57" s="1"/>
  <c r="J152" i="57"/>
  <c r="J153" i="57"/>
  <c r="J154" i="57"/>
  <c r="K154" i="57" s="1"/>
  <c r="L154" i="57" s="1"/>
  <c r="J155" i="57"/>
  <c r="K155" i="57" s="1"/>
  <c r="L155" i="57" s="1"/>
  <c r="J156" i="57"/>
  <c r="J157" i="57"/>
  <c r="J158" i="57"/>
  <c r="K158" i="57" s="1"/>
  <c r="L158" i="57" s="1"/>
  <c r="J159" i="57"/>
  <c r="K159" i="57" s="1"/>
  <c r="L159" i="57" s="1"/>
  <c r="J160" i="57"/>
  <c r="J161" i="57"/>
  <c r="J162" i="57"/>
  <c r="K162" i="57" s="1"/>
  <c r="L162" i="57" s="1"/>
  <c r="J163" i="57"/>
  <c r="K163" i="57" s="1"/>
  <c r="L163" i="57" s="1"/>
  <c r="J164" i="57"/>
  <c r="J165" i="57"/>
  <c r="J166" i="57"/>
  <c r="K166" i="57" s="1"/>
  <c r="L166" i="57" s="1"/>
  <c r="J167" i="57"/>
  <c r="K167" i="57" s="1"/>
  <c r="L167" i="57" s="1"/>
  <c r="J168" i="57"/>
  <c r="J169" i="57"/>
  <c r="J170" i="57"/>
  <c r="K170" i="57" s="1"/>
  <c r="L170" i="57" s="1"/>
  <c r="J171" i="57"/>
  <c r="K171" i="57" s="1"/>
  <c r="L171" i="57" s="1"/>
  <c r="J172" i="57"/>
  <c r="J173" i="57"/>
  <c r="J174" i="57"/>
  <c r="K174" i="57" s="1"/>
  <c r="L174" i="57" s="1"/>
  <c r="J175" i="57"/>
  <c r="K175" i="57" s="1"/>
  <c r="L175" i="57" s="1"/>
  <c r="J176" i="57"/>
  <c r="J177" i="57"/>
  <c r="J178" i="57"/>
  <c r="K178" i="57" s="1"/>
  <c r="L178" i="57" s="1"/>
  <c r="J179" i="57"/>
  <c r="K179" i="57" s="1"/>
  <c r="L179" i="57" s="1"/>
  <c r="J180" i="57"/>
  <c r="J181" i="57"/>
  <c r="J182" i="57"/>
  <c r="K182" i="57" s="1"/>
  <c r="L182" i="57" s="1"/>
  <c r="J183" i="57"/>
  <c r="K183" i="57" s="1"/>
  <c r="L183" i="57" s="1"/>
  <c r="J184" i="57"/>
  <c r="J185" i="57"/>
  <c r="J186" i="57"/>
  <c r="K186" i="57" s="1"/>
  <c r="L186" i="57" s="1"/>
  <c r="J187" i="57"/>
  <c r="K187" i="57" s="1"/>
  <c r="L187" i="57" s="1"/>
  <c r="J188" i="57"/>
  <c r="J189" i="57"/>
  <c r="K4" i="57"/>
  <c r="L4" i="57" s="1"/>
  <c r="K5" i="57"/>
  <c r="L5" i="57" s="1"/>
  <c r="K8" i="57"/>
  <c r="L8" i="57" s="1"/>
  <c r="K9" i="57"/>
  <c r="L9" i="57" s="1"/>
  <c r="K12" i="57"/>
  <c r="L12" i="57" s="1"/>
  <c r="K13" i="57"/>
  <c r="L13" i="57" s="1"/>
  <c r="K16" i="57"/>
  <c r="L16" i="57" s="1"/>
  <c r="K17" i="57"/>
  <c r="L17" i="57" s="1"/>
  <c r="K20" i="57"/>
  <c r="L20" i="57" s="1"/>
  <c r="K21" i="57"/>
  <c r="L21" i="57" s="1"/>
  <c r="K24" i="57"/>
  <c r="L24" i="57" s="1"/>
  <c r="K25" i="57"/>
  <c r="L25" i="57" s="1"/>
  <c r="K26" i="57"/>
  <c r="L26" i="57" s="1"/>
  <c r="K28" i="57"/>
  <c r="L28" i="57" s="1"/>
  <c r="K29" i="57"/>
  <c r="L29" i="57" s="1"/>
  <c r="K32" i="57"/>
  <c r="L32" i="57" s="1"/>
  <c r="K33" i="57"/>
  <c r="L33" i="57" s="1"/>
  <c r="K34" i="57"/>
  <c r="L34" i="57" s="1"/>
  <c r="K36" i="57"/>
  <c r="L36" i="57" s="1"/>
  <c r="K37" i="57"/>
  <c r="L37" i="57" s="1"/>
  <c r="K40" i="57"/>
  <c r="L40" i="57" s="1"/>
  <c r="K41" i="57"/>
  <c r="L41" i="57" s="1"/>
  <c r="K42" i="57"/>
  <c r="L42" i="57" s="1"/>
  <c r="K44" i="57"/>
  <c r="L44" i="57" s="1"/>
  <c r="K45" i="57"/>
  <c r="L45" i="57" s="1"/>
  <c r="K48" i="57"/>
  <c r="L48" i="57" s="1"/>
  <c r="K49" i="57"/>
  <c r="L49" i="57" s="1"/>
  <c r="K50" i="57"/>
  <c r="L50" i="57" s="1"/>
  <c r="K52" i="57"/>
  <c r="L52" i="57" s="1"/>
  <c r="K53" i="57"/>
  <c r="L53" i="57" s="1"/>
  <c r="K56" i="57"/>
  <c r="L56" i="57" s="1"/>
  <c r="K57" i="57"/>
  <c r="L57" i="57" s="1"/>
  <c r="K58" i="57"/>
  <c r="L58" i="57" s="1"/>
  <c r="K60" i="57"/>
  <c r="L60" i="57" s="1"/>
  <c r="K61" i="57"/>
  <c r="L61" i="57" s="1"/>
  <c r="K64" i="57"/>
  <c r="L64" i="57" s="1"/>
  <c r="K65" i="57"/>
  <c r="L65" i="57" s="1"/>
  <c r="K68" i="57"/>
  <c r="L68" i="57" s="1"/>
  <c r="K69" i="57"/>
  <c r="L69" i="57" s="1"/>
  <c r="K72" i="57"/>
  <c r="L72" i="57" s="1"/>
  <c r="K73" i="57"/>
  <c r="L73" i="57" s="1"/>
  <c r="K76" i="57"/>
  <c r="L76" i="57" s="1"/>
  <c r="K77" i="57"/>
  <c r="L77" i="57" s="1"/>
  <c r="K80" i="57"/>
  <c r="L80" i="57" s="1"/>
  <c r="K81" i="57"/>
  <c r="L81" i="57" s="1"/>
  <c r="K84" i="57"/>
  <c r="L84" i="57" s="1"/>
  <c r="K85" i="57"/>
  <c r="L85" i="57" s="1"/>
  <c r="K88" i="57"/>
  <c r="L88" i="57" s="1"/>
  <c r="K89" i="57"/>
  <c r="L89" i="57" s="1"/>
  <c r="K92" i="57"/>
  <c r="L92" i="57" s="1"/>
  <c r="K93" i="57"/>
  <c r="L93" i="57" s="1"/>
  <c r="K96" i="57"/>
  <c r="L96" i="57" s="1"/>
  <c r="K97" i="57"/>
  <c r="L97" i="57" s="1"/>
  <c r="K100" i="57"/>
  <c r="L100" i="57" s="1"/>
  <c r="K101" i="57"/>
  <c r="L101" i="57" s="1"/>
  <c r="K104" i="57"/>
  <c r="L104" i="57" s="1"/>
  <c r="K105" i="57"/>
  <c r="L105" i="57" s="1"/>
  <c r="K108" i="57"/>
  <c r="L108" i="57" s="1"/>
  <c r="K109" i="57"/>
  <c r="L109" i="57" s="1"/>
  <c r="K112" i="57"/>
  <c r="L112" i="57" s="1"/>
  <c r="K113" i="57"/>
  <c r="L113" i="57" s="1"/>
  <c r="K116" i="57"/>
  <c r="L116" i="57" s="1"/>
  <c r="K117" i="57"/>
  <c r="L117" i="57" s="1"/>
  <c r="K120" i="57"/>
  <c r="L120" i="57" s="1"/>
  <c r="K121" i="57"/>
  <c r="L121" i="57" s="1"/>
  <c r="K124" i="57"/>
  <c r="L124" i="57" s="1"/>
  <c r="K125" i="57"/>
  <c r="L125" i="57" s="1"/>
  <c r="K128" i="57"/>
  <c r="L128" i="57" s="1"/>
  <c r="K129" i="57"/>
  <c r="L129" i="57" s="1"/>
  <c r="K132" i="57"/>
  <c r="L132" i="57" s="1"/>
  <c r="K133" i="57"/>
  <c r="L133" i="57" s="1"/>
  <c r="K136" i="57"/>
  <c r="L136" i="57" s="1"/>
  <c r="K137" i="57"/>
  <c r="L137" i="57" s="1"/>
  <c r="K138" i="57"/>
  <c r="L138" i="57" s="1"/>
  <c r="K140" i="57"/>
  <c r="L140" i="57" s="1"/>
  <c r="K141" i="57"/>
  <c r="L141" i="57" s="1"/>
  <c r="K144" i="57"/>
  <c r="L144" i="57" s="1"/>
  <c r="K145" i="57"/>
  <c r="L145" i="57" s="1"/>
  <c r="K148" i="57"/>
  <c r="L148" i="57" s="1"/>
  <c r="K149" i="57"/>
  <c r="L149" i="57" s="1"/>
  <c r="K152" i="57"/>
  <c r="L152" i="57" s="1"/>
  <c r="K153" i="57"/>
  <c r="L153" i="57" s="1"/>
  <c r="K156" i="57"/>
  <c r="L156" i="57" s="1"/>
  <c r="K157" i="57"/>
  <c r="L157" i="57" s="1"/>
  <c r="K160" i="57"/>
  <c r="L160" i="57" s="1"/>
  <c r="K161" i="57"/>
  <c r="L161" i="57" s="1"/>
  <c r="K164" i="57"/>
  <c r="L164" i="57" s="1"/>
  <c r="K165" i="57"/>
  <c r="L165" i="57" s="1"/>
  <c r="K168" i="57"/>
  <c r="L168" i="57" s="1"/>
  <c r="K169" i="57"/>
  <c r="L169" i="57" s="1"/>
  <c r="K172" i="57"/>
  <c r="L172" i="57" s="1"/>
  <c r="K173" i="57"/>
  <c r="L173" i="57" s="1"/>
  <c r="K176" i="57"/>
  <c r="L176" i="57" s="1"/>
  <c r="K177" i="57"/>
  <c r="L177" i="57" s="1"/>
  <c r="K180" i="57"/>
  <c r="L180" i="57" s="1"/>
  <c r="K181" i="57"/>
  <c r="L181" i="57" s="1"/>
  <c r="K184" i="57"/>
  <c r="L184" i="57" s="1"/>
  <c r="K185" i="57"/>
  <c r="L185" i="57" s="1"/>
  <c r="K188" i="57"/>
  <c r="L188" i="57" s="1"/>
  <c r="K189" i="57"/>
  <c r="L189" i="57" s="1"/>
  <c r="J2" i="57"/>
  <c r="K2" i="57" s="1"/>
  <c r="L2" i="57" s="1"/>
  <c r="L190" i="57" s="1"/>
  <c r="I281" i="56"/>
  <c r="H281" i="56"/>
  <c r="G281" i="56"/>
  <c r="F281" i="56"/>
  <c r="E281" i="56"/>
  <c r="J280" i="56"/>
  <c r="K280" i="56" s="1"/>
  <c r="L280" i="56" s="1"/>
  <c r="L279" i="56"/>
  <c r="J279" i="56"/>
  <c r="K279" i="56" s="1"/>
  <c r="J278" i="56"/>
  <c r="K278" i="56" s="1"/>
  <c r="L278" i="56" s="1"/>
  <c r="K277" i="56"/>
  <c r="L277" i="56" s="1"/>
  <c r="J277" i="56"/>
  <c r="J276" i="56"/>
  <c r="K276" i="56" s="1"/>
  <c r="L276" i="56" s="1"/>
  <c r="L275" i="56"/>
  <c r="J275" i="56"/>
  <c r="K275" i="56" s="1"/>
  <c r="J274" i="56"/>
  <c r="K274" i="56" s="1"/>
  <c r="L274" i="56" s="1"/>
  <c r="J273" i="56"/>
  <c r="K273" i="56" s="1"/>
  <c r="L273" i="56" s="1"/>
  <c r="J272" i="56"/>
  <c r="K272" i="56" s="1"/>
  <c r="L272" i="56" s="1"/>
  <c r="J271" i="56"/>
  <c r="K271" i="56" s="1"/>
  <c r="L271" i="56" s="1"/>
  <c r="K270" i="56"/>
  <c r="L270" i="56" s="1"/>
  <c r="J270" i="56"/>
  <c r="J269" i="56"/>
  <c r="K269" i="56" s="1"/>
  <c r="L269" i="56" s="1"/>
  <c r="J268" i="56"/>
  <c r="K268" i="56" s="1"/>
  <c r="L268" i="56" s="1"/>
  <c r="J267" i="56"/>
  <c r="K267" i="56" s="1"/>
  <c r="L267" i="56" s="1"/>
  <c r="K266" i="56"/>
  <c r="L266" i="56" s="1"/>
  <c r="J266" i="56"/>
  <c r="J265" i="56"/>
  <c r="K265" i="56" s="1"/>
  <c r="L265" i="56" s="1"/>
  <c r="J264" i="56"/>
  <c r="K264" i="56" s="1"/>
  <c r="L264" i="56" s="1"/>
  <c r="L263" i="56"/>
  <c r="J263" i="56"/>
  <c r="K263" i="56" s="1"/>
  <c r="J262" i="56"/>
  <c r="K262" i="56" s="1"/>
  <c r="L262" i="56" s="1"/>
  <c r="K261" i="56"/>
  <c r="L261" i="56" s="1"/>
  <c r="J261" i="56"/>
  <c r="J260" i="56"/>
  <c r="K260" i="56" s="1"/>
  <c r="L260" i="56" s="1"/>
  <c r="J259" i="56"/>
  <c r="K259" i="56" s="1"/>
  <c r="L259" i="56" s="1"/>
  <c r="J258" i="56"/>
  <c r="K258" i="56" s="1"/>
  <c r="L258" i="56" s="1"/>
  <c r="J257" i="56"/>
  <c r="K257" i="56" s="1"/>
  <c r="L257" i="56" s="1"/>
  <c r="J256" i="56"/>
  <c r="K256" i="56" s="1"/>
  <c r="L256" i="56" s="1"/>
  <c r="J255" i="56"/>
  <c r="K255" i="56" s="1"/>
  <c r="L255" i="56" s="1"/>
  <c r="K254" i="56"/>
  <c r="L254" i="56" s="1"/>
  <c r="J254" i="56"/>
  <c r="J253" i="56"/>
  <c r="K253" i="56" s="1"/>
  <c r="L253" i="56" s="1"/>
  <c r="J252" i="56"/>
  <c r="K252" i="56" s="1"/>
  <c r="L252" i="56" s="1"/>
  <c r="J251" i="56"/>
  <c r="K251" i="56" s="1"/>
  <c r="L251" i="56" s="1"/>
  <c r="J250" i="56"/>
  <c r="K250" i="56" s="1"/>
  <c r="L250" i="56" s="1"/>
  <c r="J249" i="56"/>
  <c r="K249" i="56" s="1"/>
  <c r="L249" i="56" s="1"/>
  <c r="J248" i="56"/>
  <c r="K248" i="56" s="1"/>
  <c r="L248" i="56" s="1"/>
  <c r="L247" i="56"/>
  <c r="J247" i="56"/>
  <c r="K247" i="56" s="1"/>
  <c r="J246" i="56"/>
  <c r="K246" i="56" s="1"/>
  <c r="L246" i="56" s="1"/>
  <c r="K245" i="56"/>
  <c r="L245" i="56" s="1"/>
  <c r="J245" i="56"/>
  <c r="J244" i="56"/>
  <c r="K244" i="56" s="1"/>
  <c r="L244" i="56" s="1"/>
  <c r="L243" i="56"/>
  <c r="J243" i="56"/>
  <c r="K243" i="56" s="1"/>
  <c r="J242" i="56"/>
  <c r="K242" i="56" s="1"/>
  <c r="L242" i="56" s="1"/>
  <c r="J241" i="56"/>
  <c r="K241" i="56" s="1"/>
  <c r="L241" i="56" s="1"/>
  <c r="J240" i="56"/>
  <c r="K240" i="56" s="1"/>
  <c r="L240" i="56" s="1"/>
  <c r="J239" i="56"/>
  <c r="K239" i="56" s="1"/>
  <c r="L239" i="56" s="1"/>
  <c r="K238" i="56"/>
  <c r="L238" i="56" s="1"/>
  <c r="J238" i="56"/>
  <c r="J237" i="56"/>
  <c r="K237" i="56" s="1"/>
  <c r="L237" i="56" s="1"/>
  <c r="J236" i="56"/>
  <c r="K236" i="56" s="1"/>
  <c r="L236" i="56" s="1"/>
  <c r="J235" i="56"/>
  <c r="K235" i="56" s="1"/>
  <c r="L235" i="56" s="1"/>
  <c r="K234" i="56"/>
  <c r="L234" i="56" s="1"/>
  <c r="J234" i="56"/>
  <c r="J233" i="56"/>
  <c r="K233" i="56" s="1"/>
  <c r="L233" i="56" s="1"/>
  <c r="J232" i="56"/>
  <c r="K232" i="56" s="1"/>
  <c r="L232" i="56" s="1"/>
  <c r="L231" i="56"/>
  <c r="J231" i="56"/>
  <c r="K231" i="56" s="1"/>
  <c r="J230" i="56"/>
  <c r="K230" i="56" s="1"/>
  <c r="L230" i="56" s="1"/>
  <c r="K229" i="56"/>
  <c r="L229" i="56" s="1"/>
  <c r="J229" i="56"/>
  <c r="J228" i="56"/>
  <c r="K228" i="56" s="1"/>
  <c r="L228" i="56" s="1"/>
  <c r="K227" i="56"/>
  <c r="L227" i="56" s="1"/>
  <c r="J227" i="56"/>
  <c r="J226" i="56"/>
  <c r="K226" i="56" s="1"/>
  <c r="L226" i="56" s="1"/>
  <c r="J225" i="56"/>
  <c r="K225" i="56" s="1"/>
  <c r="L225" i="56" s="1"/>
  <c r="J224" i="56"/>
  <c r="K224" i="56" s="1"/>
  <c r="L224" i="56" s="1"/>
  <c r="K223" i="56"/>
  <c r="L223" i="56" s="1"/>
  <c r="J223" i="56"/>
  <c r="J222" i="56"/>
  <c r="K222" i="56" s="1"/>
  <c r="L222" i="56" s="1"/>
  <c r="J221" i="56"/>
  <c r="K221" i="56" s="1"/>
  <c r="L221" i="56" s="1"/>
  <c r="J220" i="56"/>
  <c r="K220" i="56" s="1"/>
  <c r="L220" i="56" s="1"/>
  <c r="J219" i="56"/>
  <c r="K219" i="56" s="1"/>
  <c r="L219" i="56" s="1"/>
  <c r="J218" i="56"/>
  <c r="K218" i="56" s="1"/>
  <c r="L218" i="56" s="1"/>
  <c r="K217" i="56"/>
  <c r="L217" i="56" s="1"/>
  <c r="J217" i="56"/>
  <c r="J216" i="56"/>
  <c r="K216" i="56" s="1"/>
  <c r="L216" i="56" s="1"/>
  <c r="K215" i="56"/>
  <c r="L215" i="56" s="1"/>
  <c r="J215" i="56"/>
  <c r="J214" i="56"/>
  <c r="K214" i="56" s="1"/>
  <c r="L214" i="56" s="1"/>
  <c r="K213" i="56"/>
  <c r="L213" i="56" s="1"/>
  <c r="J213" i="56"/>
  <c r="J212" i="56"/>
  <c r="K212" i="56" s="1"/>
  <c r="L212" i="56" s="1"/>
  <c r="K211" i="56"/>
  <c r="L211" i="56" s="1"/>
  <c r="J211" i="56"/>
  <c r="J210" i="56"/>
  <c r="K210" i="56" s="1"/>
  <c r="L210" i="56" s="1"/>
  <c r="J209" i="56"/>
  <c r="K209" i="56" s="1"/>
  <c r="L209" i="56" s="1"/>
  <c r="J208" i="56"/>
  <c r="K208" i="56" s="1"/>
  <c r="L208" i="56" s="1"/>
  <c r="K207" i="56"/>
  <c r="L207" i="56" s="1"/>
  <c r="J207" i="56"/>
  <c r="J206" i="56"/>
  <c r="K206" i="56" s="1"/>
  <c r="L206" i="56" s="1"/>
  <c r="J205" i="56"/>
  <c r="K205" i="56" s="1"/>
  <c r="L205" i="56" s="1"/>
  <c r="J204" i="56"/>
  <c r="K204" i="56" s="1"/>
  <c r="L204" i="56" s="1"/>
  <c r="J203" i="56"/>
  <c r="K203" i="56" s="1"/>
  <c r="L203" i="56" s="1"/>
  <c r="J202" i="56"/>
  <c r="K202" i="56" s="1"/>
  <c r="L202" i="56" s="1"/>
  <c r="K201" i="56"/>
  <c r="L201" i="56" s="1"/>
  <c r="J201" i="56"/>
  <c r="J200" i="56"/>
  <c r="K200" i="56" s="1"/>
  <c r="L200" i="56" s="1"/>
  <c r="K199" i="56"/>
  <c r="L199" i="56" s="1"/>
  <c r="J199" i="56"/>
  <c r="J198" i="56"/>
  <c r="K198" i="56" s="1"/>
  <c r="L198" i="56" s="1"/>
  <c r="K197" i="56"/>
  <c r="L197" i="56" s="1"/>
  <c r="J197" i="56"/>
  <c r="J196" i="56"/>
  <c r="K196" i="56" s="1"/>
  <c r="L196" i="56" s="1"/>
  <c r="K195" i="56"/>
  <c r="L195" i="56" s="1"/>
  <c r="J195" i="56"/>
  <c r="J194" i="56"/>
  <c r="K194" i="56" s="1"/>
  <c r="L194" i="56" s="1"/>
  <c r="J193" i="56"/>
  <c r="K193" i="56" s="1"/>
  <c r="L193" i="56" s="1"/>
  <c r="J192" i="56"/>
  <c r="K192" i="56" s="1"/>
  <c r="L192" i="56" s="1"/>
  <c r="K191" i="56"/>
  <c r="L191" i="56" s="1"/>
  <c r="J191" i="56"/>
  <c r="J190" i="56"/>
  <c r="K190" i="56" s="1"/>
  <c r="L190" i="56" s="1"/>
  <c r="J189" i="56"/>
  <c r="K189" i="56" s="1"/>
  <c r="L189" i="56" s="1"/>
  <c r="J188" i="56"/>
  <c r="K188" i="56" s="1"/>
  <c r="L188" i="56" s="1"/>
  <c r="J187" i="56"/>
  <c r="K187" i="56" s="1"/>
  <c r="L187" i="56" s="1"/>
  <c r="J186" i="56"/>
  <c r="K186" i="56" s="1"/>
  <c r="L186" i="56" s="1"/>
  <c r="K185" i="56"/>
  <c r="L185" i="56" s="1"/>
  <c r="J185" i="56"/>
  <c r="J184" i="56"/>
  <c r="K184" i="56" s="1"/>
  <c r="L184" i="56" s="1"/>
  <c r="K183" i="56"/>
  <c r="L183" i="56" s="1"/>
  <c r="J183" i="56"/>
  <c r="J182" i="56"/>
  <c r="K182" i="56" s="1"/>
  <c r="L182" i="56" s="1"/>
  <c r="K181" i="56"/>
  <c r="L181" i="56" s="1"/>
  <c r="J181" i="56"/>
  <c r="J180" i="56"/>
  <c r="K180" i="56" s="1"/>
  <c r="L180" i="56" s="1"/>
  <c r="K179" i="56"/>
  <c r="L179" i="56" s="1"/>
  <c r="J179" i="56"/>
  <c r="J178" i="56"/>
  <c r="K178" i="56" s="1"/>
  <c r="L178" i="56" s="1"/>
  <c r="J177" i="56"/>
  <c r="K177" i="56" s="1"/>
  <c r="L177" i="56" s="1"/>
  <c r="J176" i="56"/>
  <c r="K176" i="56" s="1"/>
  <c r="L176" i="56" s="1"/>
  <c r="K175" i="56"/>
  <c r="L175" i="56" s="1"/>
  <c r="J175" i="56"/>
  <c r="J174" i="56"/>
  <c r="K174" i="56" s="1"/>
  <c r="L174" i="56" s="1"/>
  <c r="J173" i="56"/>
  <c r="K173" i="56" s="1"/>
  <c r="L173" i="56" s="1"/>
  <c r="J172" i="56"/>
  <c r="K172" i="56" s="1"/>
  <c r="L172" i="56" s="1"/>
  <c r="J171" i="56"/>
  <c r="K171" i="56" s="1"/>
  <c r="L171" i="56" s="1"/>
  <c r="J170" i="56"/>
  <c r="K170" i="56" s="1"/>
  <c r="L170" i="56" s="1"/>
  <c r="J169" i="56"/>
  <c r="K169" i="56" s="1"/>
  <c r="L169" i="56" s="1"/>
  <c r="J168" i="56"/>
  <c r="K168" i="56" s="1"/>
  <c r="L168" i="56" s="1"/>
  <c r="J167" i="56"/>
  <c r="K167" i="56" s="1"/>
  <c r="L167" i="56" s="1"/>
  <c r="K166" i="56"/>
  <c r="L166" i="56" s="1"/>
  <c r="J166" i="56"/>
  <c r="J165" i="56"/>
  <c r="K165" i="56" s="1"/>
  <c r="L165" i="56" s="1"/>
  <c r="J164" i="56"/>
  <c r="K164" i="56" s="1"/>
  <c r="L164" i="56" s="1"/>
  <c r="J163" i="56"/>
  <c r="K163" i="56" s="1"/>
  <c r="L163" i="56" s="1"/>
  <c r="J162" i="56"/>
  <c r="K162" i="56" s="1"/>
  <c r="L162" i="56" s="1"/>
  <c r="K161" i="56"/>
  <c r="L161" i="56" s="1"/>
  <c r="J161" i="56"/>
  <c r="J160" i="56"/>
  <c r="K160" i="56" s="1"/>
  <c r="L160" i="56" s="1"/>
  <c r="K159" i="56"/>
  <c r="L159" i="56" s="1"/>
  <c r="J159" i="56"/>
  <c r="J158" i="56"/>
  <c r="K158" i="56" s="1"/>
  <c r="L158" i="56" s="1"/>
  <c r="J157" i="56"/>
  <c r="K157" i="56" s="1"/>
  <c r="L157" i="56" s="1"/>
  <c r="J156" i="56"/>
  <c r="K156" i="56" s="1"/>
  <c r="L156" i="56" s="1"/>
  <c r="J155" i="56"/>
  <c r="K155" i="56" s="1"/>
  <c r="L155" i="56" s="1"/>
  <c r="J154" i="56"/>
  <c r="K154" i="56" s="1"/>
  <c r="L154" i="56" s="1"/>
  <c r="J153" i="56"/>
  <c r="K153" i="56" s="1"/>
  <c r="L153" i="56" s="1"/>
  <c r="J152" i="56"/>
  <c r="K152" i="56" s="1"/>
  <c r="L152" i="56" s="1"/>
  <c r="J151" i="56"/>
  <c r="K151" i="56" s="1"/>
  <c r="L151" i="56" s="1"/>
  <c r="K150" i="56"/>
  <c r="L150" i="56" s="1"/>
  <c r="J150" i="56"/>
  <c r="J149" i="56"/>
  <c r="K149" i="56" s="1"/>
  <c r="L149" i="56" s="1"/>
  <c r="L148" i="56"/>
  <c r="J148" i="56"/>
  <c r="K148" i="56" s="1"/>
  <c r="J147" i="56"/>
  <c r="K147" i="56" s="1"/>
  <c r="L147" i="56" s="1"/>
  <c r="J146" i="56"/>
  <c r="K146" i="56" s="1"/>
  <c r="L146" i="56" s="1"/>
  <c r="K145" i="56"/>
  <c r="L145" i="56" s="1"/>
  <c r="J145" i="56"/>
  <c r="J144" i="56"/>
  <c r="K144" i="56" s="1"/>
  <c r="L144" i="56" s="1"/>
  <c r="K143" i="56"/>
  <c r="L143" i="56" s="1"/>
  <c r="J143" i="56"/>
  <c r="J142" i="56"/>
  <c r="K142" i="56" s="1"/>
  <c r="L142" i="56" s="1"/>
  <c r="J141" i="56"/>
  <c r="K141" i="56" s="1"/>
  <c r="L141" i="56" s="1"/>
  <c r="J140" i="56"/>
  <c r="K140" i="56" s="1"/>
  <c r="L140" i="56" s="1"/>
  <c r="J139" i="56"/>
  <c r="K139" i="56" s="1"/>
  <c r="L139" i="56" s="1"/>
  <c r="J138" i="56"/>
  <c r="K138" i="56" s="1"/>
  <c r="L138" i="56" s="1"/>
  <c r="J137" i="56"/>
  <c r="K137" i="56" s="1"/>
  <c r="L137" i="56" s="1"/>
  <c r="J136" i="56"/>
  <c r="K136" i="56" s="1"/>
  <c r="L136" i="56" s="1"/>
  <c r="K135" i="56"/>
  <c r="L135" i="56" s="1"/>
  <c r="J135" i="56"/>
  <c r="K134" i="56"/>
  <c r="L134" i="56" s="1"/>
  <c r="J134" i="56"/>
  <c r="J133" i="56"/>
  <c r="K133" i="56" s="1"/>
  <c r="L133" i="56" s="1"/>
  <c r="J132" i="56"/>
  <c r="K132" i="56" s="1"/>
  <c r="L132" i="56" s="1"/>
  <c r="J131" i="56"/>
  <c r="K131" i="56" s="1"/>
  <c r="L131" i="56" s="1"/>
  <c r="J130" i="56"/>
  <c r="K130" i="56" s="1"/>
  <c r="L130" i="56" s="1"/>
  <c r="K129" i="56"/>
  <c r="L129" i="56" s="1"/>
  <c r="J129" i="56"/>
  <c r="J128" i="56"/>
  <c r="K128" i="56" s="1"/>
  <c r="L128" i="56" s="1"/>
  <c r="L127" i="56"/>
  <c r="K127" i="56"/>
  <c r="J127" i="56"/>
  <c r="J126" i="56"/>
  <c r="K126" i="56" s="1"/>
  <c r="L126" i="56" s="1"/>
  <c r="J125" i="56"/>
  <c r="K125" i="56" s="1"/>
  <c r="L125" i="56" s="1"/>
  <c r="J124" i="56"/>
  <c r="K124" i="56" s="1"/>
  <c r="L124" i="56" s="1"/>
  <c r="J123" i="56"/>
  <c r="K123" i="56" s="1"/>
  <c r="L123" i="56" s="1"/>
  <c r="J122" i="56"/>
  <c r="K122" i="56" s="1"/>
  <c r="L122" i="56" s="1"/>
  <c r="J121" i="56"/>
  <c r="K121" i="56" s="1"/>
  <c r="L121" i="56" s="1"/>
  <c r="J120" i="56"/>
  <c r="K120" i="56" s="1"/>
  <c r="L120" i="56" s="1"/>
  <c r="J119" i="56"/>
  <c r="K119" i="56" s="1"/>
  <c r="L119" i="56" s="1"/>
  <c r="K118" i="56"/>
  <c r="L118" i="56" s="1"/>
  <c r="J118" i="56"/>
  <c r="J117" i="56"/>
  <c r="K117" i="56" s="1"/>
  <c r="L117" i="56" s="1"/>
  <c r="J116" i="56"/>
  <c r="K116" i="56" s="1"/>
  <c r="L116" i="56" s="1"/>
  <c r="J115" i="56"/>
  <c r="K115" i="56" s="1"/>
  <c r="L115" i="56" s="1"/>
  <c r="J114" i="56"/>
  <c r="K114" i="56" s="1"/>
  <c r="L114" i="56" s="1"/>
  <c r="K113" i="56"/>
  <c r="L113" i="56" s="1"/>
  <c r="J113" i="56"/>
  <c r="J112" i="56"/>
  <c r="K112" i="56" s="1"/>
  <c r="L112" i="56" s="1"/>
  <c r="J111" i="56"/>
  <c r="K111" i="56" s="1"/>
  <c r="L111" i="56" s="1"/>
  <c r="J110" i="56"/>
  <c r="K110" i="56" s="1"/>
  <c r="L110" i="56" s="1"/>
  <c r="K109" i="56"/>
  <c r="L109" i="56" s="1"/>
  <c r="J109" i="56"/>
  <c r="J108" i="56"/>
  <c r="K108" i="56" s="1"/>
  <c r="L108" i="56" s="1"/>
  <c r="J107" i="56"/>
  <c r="K107" i="56" s="1"/>
  <c r="L107" i="56" s="1"/>
  <c r="L106" i="56"/>
  <c r="K106" i="56"/>
  <c r="J106" i="56"/>
  <c r="J105" i="56"/>
  <c r="K105" i="56" s="1"/>
  <c r="L105" i="56" s="1"/>
  <c r="J104" i="56"/>
  <c r="K104" i="56" s="1"/>
  <c r="L104" i="56" s="1"/>
  <c r="J103" i="56"/>
  <c r="K103" i="56" s="1"/>
  <c r="L103" i="56" s="1"/>
  <c r="K102" i="56"/>
  <c r="L102" i="56" s="1"/>
  <c r="J102" i="56"/>
  <c r="J101" i="56"/>
  <c r="K101" i="56" s="1"/>
  <c r="L101" i="56" s="1"/>
  <c r="J100" i="56"/>
  <c r="K100" i="56" s="1"/>
  <c r="L100" i="56" s="1"/>
  <c r="J99" i="56"/>
  <c r="K99" i="56" s="1"/>
  <c r="L99" i="56" s="1"/>
  <c r="J98" i="56"/>
  <c r="K98" i="56" s="1"/>
  <c r="L98" i="56" s="1"/>
  <c r="K97" i="56"/>
  <c r="L97" i="56" s="1"/>
  <c r="J97" i="56"/>
  <c r="J96" i="56"/>
  <c r="K96" i="56" s="1"/>
  <c r="L96" i="56" s="1"/>
  <c r="J95" i="56"/>
  <c r="K95" i="56" s="1"/>
  <c r="L95" i="56" s="1"/>
  <c r="J94" i="56"/>
  <c r="K94" i="56" s="1"/>
  <c r="L94" i="56" s="1"/>
  <c r="J93" i="56"/>
  <c r="K93" i="56" s="1"/>
  <c r="L93" i="56" s="1"/>
  <c r="J92" i="56"/>
  <c r="K92" i="56" s="1"/>
  <c r="L92" i="56" s="1"/>
  <c r="J91" i="56"/>
  <c r="K91" i="56" s="1"/>
  <c r="L91" i="56" s="1"/>
  <c r="K90" i="56"/>
  <c r="L90" i="56" s="1"/>
  <c r="J90" i="56"/>
  <c r="K89" i="56"/>
  <c r="L89" i="56" s="1"/>
  <c r="J89" i="56"/>
  <c r="J88" i="56"/>
  <c r="K88" i="56" s="1"/>
  <c r="L88" i="56" s="1"/>
  <c r="J87" i="56"/>
  <c r="K87" i="56" s="1"/>
  <c r="L87" i="56" s="1"/>
  <c r="J86" i="56"/>
  <c r="K86" i="56" s="1"/>
  <c r="L86" i="56" s="1"/>
  <c r="J85" i="56"/>
  <c r="K85" i="56" s="1"/>
  <c r="L85" i="56" s="1"/>
  <c r="J84" i="56"/>
  <c r="K84" i="56" s="1"/>
  <c r="L84" i="56" s="1"/>
  <c r="J83" i="56"/>
  <c r="K83" i="56" s="1"/>
  <c r="L83" i="56" s="1"/>
  <c r="J82" i="56"/>
  <c r="K82" i="56" s="1"/>
  <c r="L82" i="56" s="1"/>
  <c r="K81" i="56"/>
  <c r="L81" i="56" s="1"/>
  <c r="J81" i="56"/>
  <c r="J80" i="56"/>
  <c r="K80" i="56" s="1"/>
  <c r="L80" i="56" s="1"/>
  <c r="J79" i="56"/>
  <c r="K79" i="56" s="1"/>
  <c r="L79" i="56" s="1"/>
  <c r="L78" i="56"/>
  <c r="J78" i="56"/>
  <c r="K78" i="56" s="1"/>
  <c r="J77" i="56"/>
  <c r="K77" i="56" s="1"/>
  <c r="L77" i="56" s="1"/>
  <c r="J76" i="56"/>
  <c r="K76" i="56" s="1"/>
  <c r="L76" i="56" s="1"/>
  <c r="J75" i="56"/>
  <c r="K75" i="56" s="1"/>
  <c r="L75" i="56" s="1"/>
  <c r="K74" i="56"/>
  <c r="L74" i="56" s="1"/>
  <c r="J74" i="56"/>
  <c r="J73" i="56"/>
  <c r="K73" i="56" s="1"/>
  <c r="L73" i="56" s="1"/>
  <c r="J72" i="56"/>
  <c r="K72" i="56" s="1"/>
  <c r="L72" i="56" s="1"/>
  <c r="J71" i="56"/>
  <c r="K71" i="56" s="1"/>
  <c r="L71" i="56" s="1"/>
  <c r="J70" i="56"/>
  <c r="K70" i="56" s="1"/>
  <c r="L70" i="56" s="1"/>
  <c r="J69" i="56"/>
  <c r="K69" i="56" s="1"/>
  <c r="L69" i="56" s="1"/>
  <c r="J68" i="56"/>
  <c r="K68" i="56" s="1"/>
  <c r="L68" i="56" s="1"/>
  <c r="J67" i="56"/>
  <c r="K67" i="56" s="1"/>
  <c r="L67" i="56" s="1"/>
  <c r="J66" i="56"/>
  <c r="K66" i="56" s="1"/>
  <c r="L66" i="56" s="1"/>
  <c r="K65" i="56"/>
  <c r="L65" i="56" s="1"/>
  <c r="J65" i="56"/>
  <c r="J64" i="56"/>
  <c r="K64" i="56" s="1"/>
  <c r="L64" i="56" s="1"/>
  <c r="J63" i="56"/>
  <c r="K63" i="56" s="1"/>
  <c r="L63" i="56" s="1"/>
  <c r="J62" i="56"/>
  <c r="K62" i="56" s="1"/>
  <c r="L62" i="56" s="1"/>
  <c r="J61" i="56"/>
  <c r="K61" i="56" s="1"/>
  <c r="L61" i="56" s="1"/>
  <c r="J60" i="56"/>
  <c r="K60" i="56" s="1"/>
  <c r="L60" i="56" s="1"/>
  <c r="J59" i="56"/>
  <c r="K59" i="56" s="1"/>
  <c r="L59" i="56" s="1"/>
  <c r="K58" i="56"/>
  <c r="L58" i="56" s="1"/>
  <c r="J58" i="56"/>
  <c r="J57" i="56"/>
  <c r="K57" i="56" s="1"/>
  <c r="L57" i="56" s="1"/>
  <c r="J56" i="56"/>
  <c r="K56" i="56" s="1"/>
  <c r="L56" i="56" s="1"/>
  <c r="J55" i="56"/>
  <c r="K55" i="56" s="1"/>
  <c r="L55" i="56" s="1"/>
  <c r="J54" i="56"/>
  <c r="K54" i="56" s="1"/>
  <c r="L54" i="56" s="1"/>
  <c r="J53" i="56"/>
  <c r="K53" i="56" s="1"/>
  <c r="L53" i="56" s="1"/>
  <c r="J52" i="56"/>
  <c r="K52" i="56" s="1"/>
  <c r="L52" i="56" s="1"/>
  <c r="J51" i="56"/>
  <c r="K51" i="56" s="1"/>
  <c r="L51" i="56" s="1"/>
  <c r="K50" i="56"/>
  <c r="L50" i="56" s="1"/>
  <c r="J50" i="56"/>
  <c r="K49" i="56"/>
  <c r="L49" i="56" s="1"/>
  <c r="J49" i="56"/>
  <c r="J48" i="56"/>
  <c r="K48" i="56" s="1"/>
  <c r="L48" i="56" s="1"/>
  <c r="J47" i="56"/>
  <c r="K47" i="56" s="1"/>
  <c r="L47" i="56" s="1"/>
  <c r="J46" i="56"/>
  <c r="K46" i="56" s="1"/>
  <c r="L46" i="56" s="1"/>
  <c r="K45" i="56"/>
  <c r="L45" i="56" s="1"/>
  <c r="J45" i="56"/>
  <c r="J44" i="56"/>
  <c r="K44" i="56" s="1"/>
  <c r="L44" i="56" s="1"/>
  <c r="J43" i="56"/>
  <c r="K43" i="56" s="1"/>
  <c r="L43" i="56" s="1"/>
  <c r="L42" i="56"/>
  <c r="K42" i="56"/>
  <c r="J42" i="56"/>
  <c r="J41" i="56"/>
  <c r="K41" i="56" s="1"/>
  <c r="L41" i="56" s="1"/>
  <c r="J40" i="56"/>
  <c r="K40" i="56" s="1"/>
  <c r="L40" i="56" s="1"/>
  <c r="J39" i="56"/>
  <c r="K39" i="56" s="1"/>
  <c r="L39" i="56" s="1"/>
  <c r="K38" i="56"/>
  <c r="L38" i="56" s="1"/>
  <c r="J38" i="56"/>
  <c r="J37" i="56"/>
  <c r="K37" i="56" s="1"/>
  <c r="L37" i="56" s="1"/>
  <c r="J36" i="56"/>
  <c r="K36" i="56" s="1"/>
  <c r="L36" i="56" s="1"/>
  <c r="J35" i="56"/>
  <c r="K35" i="56" s="1"/>
  <c r="L35" i="56" s="1"/>
  <c r="J34" i="56"/>
  <c r="K34" i="56" s="1"/>
  <c r="L34" i="56" s="1"/>
  <c r="K33" i="56"/>
  <c r="L33" i="56" s="1"/>
  <c r="J33" i="56"/>
  <c r="J32" i="56"/>
  <c r="K32" i="56" s="1"/>
  <c r="L32" i="56" s="1"/>
  <c r="J31" i="56"/>
  <c r="K31" i="56" s="1"/>
  <c r="L31" i="56" s="1"/>
  <c r="J30" i="56"/>
  <c r="K30" i="56" s="1"/>
  <c r="L30" i="56" s="1"/>
  <c r="J29" i="56"/>
  <c r="K29" i="56" s="1"/>
  <c r="L29" i="56" s="1"/>
  <c r="J28" i="56"/>
  <c r="K28" i="56" s="1"/>
  <c r="L28" i="56" s="1"/>
  <c r="J27" i="56"/>
  <c r="K27" i="56" s="1"/>
  <c r="L27" i="56" s="1"/>
  <c r="K26" i="56"/>
  <c r="L26" i="56" s="1"/>
  <c r="J26" i="56"/>
  <c r="K25" i="56"/>
  <c r="L25" i="56" s="1"/>
  <c r="J25" i="56"/>
  <c r="J24" i="56"/>
  <c r="K24" i="56" s="1"/>
  <c r="L24" i="56" s="1"/>
  <c r="J23" i="56"/>
  <c r="K23" i="56" s="1"/>
  <c r="L23" i="56" s="1"/>
  <c r="J22" i="56"/>
  <c r="K22" i="56" s="1"/>
  <c r="L22" i="56" s="1"/>
  <c r="J21" i="56"/>
  <c r="K21" i="56" s="1"/>
  <c r="L21" i="56" s="1"/>
  <c r="J20" i="56"/>
  <c r="K20" i="56" s="1"/>
  <c r="L20" i="56" s="1"/>
  <c r="J19" i="56"/>
  <c r="K19" i="56" s="1"/>
  <c r="L19" i="56" s="1"/>
  <c r="J18" i="56"/>
  <c r="K18" i="56" s="1"/>
  <c r="L18" i="56" s="1"/>
  <c r="K17" i="56"/>
  <c r="L17" i="56" s="1"/>
  <c r="J17" i="56"/>
  <c r="J16" i="56"/>
  <c r="K16" i="56" s="1"/>
  <c r="L16" i="56" s="1"/>
  <c r="J15" i="56"/>
  <c r="K15" i="56" s="1"/>
  <c r="L15" i="56" s="1"/>
  <c r="L14" i="56"/>
  <c r="J14" i="56"/>
  <c r="K14" i="56" s="1"/>
  <c r="J13" i="56"/>
  <c r="K13" i="56" s="1"/>
  <c r="L13" i="56" s="1"/>
  <c r="J12" i="56"/>
  <c r="K12" i="56" s="1"/>
  <c r="L12" i="56" s="1"/>
  <c r="J11" i="56"/>
  <c r="K11" i="56" s="1"/>
  <c r="L11" i="56" s="1"/>
  <c r="K10" i="56"/>
  <c r="L10" i="56" s="1"/>
  <c r="J10" i="56"/>
  <c r="J9" i="56"/>
  <c r="K9" i="56" s="1"/>
  <c r="L9" i="56" s="1"/>
  <c r="J8" i="56"/>
  <c r="K8" i="56" s="1"/>
  <c r="L8" i="56" s="1"/>
  <c r="J7" i="56"/>
  <c r="K7" i="56" s="1"/>
  <c r="L7" i="56" s="1"/>
  <c r="J6" i="56"/>
  <c r="K6" i="56" s="1"/>
  <c r="L6" i="56" s="1"/>
  <c r="J5" i="56"/>
  <c r="K5" i="56" s="1"/>
  <c r="L5" i="56" s="1"/>
  <c r="J4" i="56"/>
  <c r="K4" i="56" s="1"/>
  <c r="L4" i="56" s="1"/>
  <c r="J3" i="56"/>
  <c r="K3" i="56" s="1"/>
  <c r="L3" i="56" s="1"/>
  <c r="J2" i="56"/>
  <c r="J281" i="56" s="1"/>
  <c r="F191" i="55"/>
  <c r="G191" i="55"/>
  <c r="H191" i="55"/>
  <c r="I191" i="55"/>
  <c r="E191" i="55"/>
  <c r="J4" i="55"/>
  <c r="K4" i="55" s="1"/>
  <c r="L4" i="55" s="1"/>
  <c r="J5" i="55"/>
  <c r="K5" i="55" s="1"/>
  <c r="L5" i="55" s="1"/>
  <c r="J6" i="55"/>
  <c r="K6" i="55" s="1"/>
  <c r="L6" i="55" s="1"/>
  <c r="J7" i="55"/>
  <c r="K7" i="55" s="1"/>
  <c r="L7" i="55" s="1"/>
  <c r="J8" i="55"/>
  <c r="K8" i="55" s="1"/>
  <c r="L8" i="55" s="1"/>
  <c r="J9" i="55"/>
  <c r="K9" i="55" s="1"/>
  <c r="L9" i="55" s="1"/>
  <c r="J10" i="55"/>
  <c r="K10" i="55" s="1"/>
  <c r="L10" i="55" s="1"/>
  <c r="J11" i="55"/>
  <c r="K11" i="55" s="1"/>
  <c r="L11" i="55" s="1"/>
  <c r="J12" i="55"/>
  <c r="K12" i="55" s="1"/>
  <c r="L12" i="55" s="1"/>
  <c r="J13" i="55"/>
  <c r="K13" i="55" s="1"/>
  <c r="L13" i="55" s="1"/>
  <c r="J14" i="55"/>
  <c r="K14" i="55" s="1"/>
  <c r="L14" i="55" s="1"/>
  <c r="J15" i="55"/>
  <c r="K15" i="55" s="1"/>
  <c r="L15" i="55" s="1"/>
  <c r="J16" i="55"/>
  <c r="K16" i="55" s="1"/>
  <c r="L16" i="55" s="1"/>
  <c r="J190" i="55"/>
  <c r="K190" i="55" s="1"/>
  <c r="L190" i="55" s="1"/>
  <c r="J189" i="55"/>
  <c r="K189" i="55" s="1"/>
  <c r="L189" i="55" s="1"/>
  <c r="J188" i="55"/>
  <c r="K188" i="55" s="1"/>
  <c r="L188" i="55" s="1"/>
  <c r="J187" i="55"/>
  <c r="K187" i="55" s="1"/>
  <c r="L187" i="55" s="1"/>
  <c r="J186" i="55"/>
  <c r="K186" i="55" s="1"/>
  <c r="L186" i="55" s="1"/>
  <c r="J185" i="55"/>
  <c r="K185" i="55" s="1"/>
  <c r="L185" i="55" s="1"/>
  <c r="J184" i="55"/>
  <c r="K184" i="55" s="1"/>
  <c r="L184" i="55" s="1"/>
  <c r="J183" i="55"/>
  <c r="K183" i="55" s="1"/>
  <c r="L183" i="55" s="1"/>
  <c r="J182" i="55"/>
  <c r="K182" i="55" s="1"/>
  <c r="L182" i="55" s="1"/>
  <c r="J181" i="55"/>
  <c r="K181" i="55" s="1"/>
  <c r="L181" i="55" s="1"/>
  <c r="J180" i="55"/>
  <c r="K180" i="55" s="1"/>
  <c r="L180" i="55" s="1"/>
  <c r="J179" i="55"/>
  <c r="K179" i="55" s="1"/>
  <c r="L179" i="55" s="1"/>
  <c r="J178" i="55"/>
  <c r="K178" i="55" s="1"/>
  <c r="L178" i="55" s="1"/>
  <c r="J177" i="55"/>
  <c r="K177" i="55" s="1"/>
  <c r="L177" i="55" s="1"/>
  <c r="J176" i="55"/>
  <c r="K176" i="55" s="1"/>
  <c r="L176" i="55" s="1"/>
  <c r="J175" i="55"/>
  <c r="K175" i="55" s="1"/>
  <c r="L175" i="55" s="1"/>
  <c r="J174" i="55"/>
  <c r="K174" i="55" s="1"/>
  <c r="L174" i="55" s="1"/>
  <c r="J173" i="55"/>
  <c r="K173" i="55" s="1"/>
  <c r="L173" i="55" s="1"/>
  <c r="J172" i="55"/>
  <c r="K172" i="55" s="1"/>
  <c r="L172" i="55" s="1"/>
  <c r="J171" i="55"/>
  <c r="K171" i="55" s="1"/>
  <c r="L171" i="55" s="1"/>
  <c r="J170" i="55"/>
  <c r="K170" i="55" s="1"/>
  <c r="L170" i="55" s="1"/>
  <c r="J169" i="55"/>
  <c r="K169" i="55" s="1"/>
  <c r="L169" i="55" s="1"/>
  <c r="J168" i="55"/>
  <c r="K168" i="55" s="1"/>
  <c r="L168" i="55" s="1"/>
  <c r="J167" i="55"/>
  <c r="K167" i="55" s="1"/>
  <c r="L167" i="55" s="1"/>
  <c r="J166" i="55"/>
  <c r="K166" i="55" s="1"/>
  <c r="L166" i="55" s="1"/>
  <c r="J165" i="55"/>
  <c r="K165" i="55" s="1"/>
  <c r="L165" i="55" s="1"/>
  <c r="J164" i="55"/>
  <c r="K164" i="55" s="1"/>
  <c r="L164" i="55" s="1"/>
  <c r="J163" i="55"/>
  <c r="K163" i="55" s="1"/>
  <c r="L163" i="55" s="1"/>
  <c r="J162" i="55"/>
  <c r="K162" i="55" s="1"/>
  <c r="L162" i="55" s="1"/>
  <c r="J161" i="55"/>
  <c r="K161" i="55" s="1"/>
  <c r="L161" i="55" s="1"/>
  <c r="J160" i="55"/>
  <c r="K160" i="55" s="1"/>
  <c r="L160" i="55" s="1"/>
  <c r="J159" i="55"/>
  <c r="K159" i="55" s="1"/>
  <c r="L159" i="55" s="1"/>
  <c r="J158" i="55"/>
  <c r="K158" i="55" s="1"/>
  <c r="L158" i="55" s="1"/>
  <c r="J157" i="55"/>
  <c r="K157" i="55" s="1"/>
  <c r="L157" i="55" s="1"/>
  <c r="J156" i="55"/>
  <c r="K156" i="55" s="1"/>
  <c r="L156" i="55" s="1"/>
  <c r="J155" i="55"/>
  <c r="K155" i="55" s="1"/>
  <c r="L155" i="55" s="1"/>
  <c r="J154" i="55"/>
  <c r="K154" i="55" s="1"/>
  <c r="L154" i="55" s="1"/>
  <c r="J153" i="55"/>
  <c r="K153" i="55" s="1"/>
  <c r="L153" i="55" s="1"/>
  <c r="J152" i="55"/>
  <c r="K152" i="55" s="1"/>
  <c r="L152" i="55" s="1"/>
  <c r="J151" i="55"/>
  <c r="K151" i="55" s="1"/>
  <c r="L151" i="55" s="1"/>
  <c r="J150" i="55"/>
  <c r="K150" i="55" s="1"/>
  <c r="L150" i="55" s="1"/>
  <c r="J149" i="55"/>
  <c r="K149" i="55" s="1"/>
  <c r="L149" i="55" s="1"/>
  <c r="J148" i="55"/>
  <c r="K148" i="55" s="1"/>
  <c r="L148" i="55" s="1"/>
  <c r="J147" i="55"/>
  <c r="K147" i="55" s="1"/>
  <c r="L147" i="55" s="1"/>
  <c r="J146" i="55"/>
  <c r="K146" i="55" s="1"/>
  <c r="L146" i="55" s="1"/>
  <c r="J145" i="55"/>
  <c r="K145" i="55" s="1"/>
  <c r="L145" i="55" s="1"/>
  <c r="J144" i="55"/>
  <c r="K144" i="55" s="1"/>
  <c r="L144" i="55" s="1"/>
  <c r="J143" i="55"/>
  <c r="K143" i="55" s="1"/>
  <c r="L143" i="55" s="1"/>
  <c r="J142" i="55"/>
  <c r="K142" i="55" s="1"/>
  <c r="L142" i="55" s="1"/>
  <c r="J141" i="55"/>
  <c r="K141" i="55" s="1"/>
  <c r="L141" i="55" s="1"/>
  <c r="J140" i="55"/>
  <c r="K140" i="55" s="1"/>
  <c r="L140" i="55" s="1"/>
  <c r="J139" i="55"/>
  <c r="K139" i="55" s="1"/>
  <c r="L139" i="55" s="1"/>
  <c r="J138" i="55"/>
  <c r="K138" i="55" s="1"/>
  <c r="L138" i="55" s="1"/>
  <c r="J137" i="55"/>
  <c r="K137" i="55" s="1"/>
  <c r="L137" i="55" s="1"/>
  <c r="J136" i="55"/>
  <c r="K136" i="55" s="1"/>
  <c r="L136" i="55" s="1"/>
  <c r="J135" i="55"/>
  <c r="K135" i="55" s="1"/>
  <c r="L135" i="55" s="1"/>
  <c r="J134" i="55"/>
  <c r="K134" i="55" s="1"/>
  <c r="L134" i="55" s="1"/>
  <c r="J133" i="55"/>
  <c r="K133" i="55" s="1"/>
  <c r="L133" i="55" s="1"/>
  <c r="J132" i="55"/>
  <c r="K132" i="55" s="1"/>
  <c r="L132" i="55" s="1"/>
  <c r="J131" i="55"/>
  <c r="K131" i="55" s="1"/>
  <c r="L131" i="55" s="1"/>
  <c r="J130" i="55"/>
  <c r="K130" i="55" s="1"/>
  <c r="L130" i="55" s="1"/>
  <c r="J129" i="55"/>
  <c r="K129" i="55" s="1"/>
  <c r="L129" i="55" s="1"/>
  <c r="J128" i="55"/>
  <c r="K128" i="55" s="1"/>
  <c r="L128" i="55" s="1"/>
  <c r="J127" i="55"/>
  <c r="K127" i="55" s="1"/>
  <c r="L127" i="55" s="1"/>
  <c r="J126" i="55"/>
  <c r="K126" i="55" s="1"/>
  <c r="L126" i="55" s="1"/>
  <c r="J125" i="55"/>
  <c r="K125" i="55" s="1"/>
  <c r="L125" i="55" s="1"/>
  <c r="J124" i="55"/>
  <c r="K124" i="55" s="1"/>
  <c r="L124" i="55" s="1"/>
  <c r="J123" i="55"/>
  <c r="K123" i="55" s="1"/>
  <c r="L123" i="55" s="1"/>
  <c r="J122" i="55"/>
  <c r="K122" i="55" s="1"/>
  <c r="L122" i="55" s="1"/>
  <c r="J121" i="55"/>
  <c r="K121" i="55" s="1"/>
  <c r="L121" i="55" s="1"/>
  <c r="J120" i="55"/>
  <c r="K120" i="55" s="1"/>
  <c r="L120" i="55" s="1"/>
  <c r="J119" i="55"/>
  <c r="K119" i="55" s="1"/>
  <c r="L119" i="55" s="1"/>
  <c r="J118" i="55"/>
  <c r="K118" i="55" s="1"/>
  <c r="L118" i="55" s="1"/>
  <c r="J117" i="55"/>
  <c r="K117" i="55" s="1"/>
  <c r="L117" i="55" s="1"/>
  <c r="J116" i="55"/>
  <c r="K116" i="55" s="1"/>
  <c r="L116" i="55" s="1"/>
  <c r="J115" i="55"/>
  <c r="K115" i="55" s="1"/>
  <c r="L115" i="55" s="1"/>
  <c r="J114" i="55"/>
  <c r="K114" i="55" s="1"/>
  <c r="L114" i="55" s="1"/>
  <c r="J113" i="55"/>
  <c r="K113" i="55" s="1"/>
  <c r="L113" i="55" s="1"/>
  <c r="J112" i="55"/>
  <c r="K112" i="55" s="1"/>
  <c r="L112" i="55" s="1"/>
  <c r="J111" i="55"/>
  <c r="K111" i="55" s="1"/>
  <c r="L111" i="55" s="1"/>
  <c r="J110" i="55"/>
  <c r="K110" i="55" s="1"/>
  <c r="L110" i="55" s="1"/>
  <c r="J109" i="55"/>
  <c r="K109" i="55" s="1"/>
  <c r="L109" i="55" s="1"/>
  <c r="J108" i="55"/>
  <c r="K108" i="55" s="1"/>
  <c r="L108" i="55" s="1"/>
  <c r="J107" i="55"/>
  <c r="K107" i="55" s="1"/>
  <c r="L107" i="55" s="1"/>
  <c r="J106" i="55"/>
  <c r="K106" i="55" s="1"/>
  <c r="L106" i="55" s="1"/>
  <c r="J105" i="55"/>
  <c r="K105" i="55" s="1"/>
  <c r="L105" i="55" s="1"/>
  <c r="J104" i="55"/>
  <c r="K104" i="55" s="1"/>
  <c r="L104" i="55" s="1"/>
  <c r="J103" i="55"/>
  <c r="K103" i="55" s="1"/>
  <c r="L103" i="55" s="1"/>
  <c r="J102" i="55"/>
  <c r="K102" i="55" s="1"/>
  <c r="L102" i="55" s="1"/>
  <c r="J101" i="55"/>
  <c r="K101" i="55" s="1"/>
  <c r="L101" i="55" s="1"/>
  <c r="J100" i="55"/>
  <c r="K100" i="55" s="1"/>
  <c r="L100" i="55" s="1"/>
  <c r="J99" i="55"/>
  <c r="K99" i="55" s="1"/>
  <c r="L99" i="55" s="1"/>
  <c r="J98" i="55"/>
  <c r="K98" i="55" s="1"/>
  <c r="L98" i="55" s="1"/>
  <c r="J97" i="55"/>
  <c r="K97" i="55" s="1"/>
  <c r="L97" i="55" s="1"/>
  <c r="J96" i="55"/>
  <c r="K96" i="55" s="1"/>
  <c r="L96" i="55" s="1"/>
  <c r="J95" i="55"/>
  <c r="K95" i="55" s="1"/>
  <c r="L95" i="55" s="1"/>
  <c r="J94" i="55"/>
  <c r="K94" i="55" s="1"/>
  <c r="L94" i="55" s="1"/>
  <c r="J93" i="55"/>
  <c r="K93" i="55" s="1"/>
  <c r="L93" i="55" s="1"/>
  <c r="J92" i="55"/>
  <c r="K92" i="55" s="1"/>
  <c r="L92" i="55" s="1"/>
  <c r="J91" i="55"/>
  <c r="K91" i="55" s="1"/>
  <c r="L91" i="55" s="1"/>
  <c r="J90" i="55"/>
  <c r="K90" i="55" s="1"/>
  <c r="L90" i="55" s="1"/>
  <c r="J89" i="55"/>
  <c r="K89" i="55" s="1"/>
  <c r="L89" i="55" s="1"/>
  <c r="J88" i="55"/>
  <c r="K88" i="55" s="1"/>
  <c r="L88" i="55" s="1"/>
  <c r="J87" i="55"/>
  <c r="K87" i="55" s="1"/>
  <c r="L87" i="55" s="1"/>
  <c r="J86" i="55"/>
  <c r="K86" i="55" s="1"/>
  <c r="L86" i="55" s="1"/>
  <c r="J85" i="55"/>
  <c r="K85" i="55" s="1"/>
  <c r="L85" i="55" s="1"/>
  <c r="J84" i="55"/>
  <c r="K84" i="55" s="1"/>
  <c r="L84" i="55" s="1"/>
  <c r="J83" i="55"/>
  <c r="K83" i="55" s="1"/>
  <c r="L83" i="55" s="1"/>
  <c r="J82" i="55"/>
  <c r="K82" i="55" s="1"/>
  <c r="L82" i="55" s="1"/>
  <c r="J81" i="55"/>
  <c r="K81" i="55" s="1"/>
  <c r="L81" i="55" s="1"/>
  <c r="J80" i="55"/>
  <c r="K80" i="55" s="1"/>
  <c r="L80" i="55" s="1"/>
  <c r="J79" i="55"/>
  <c r="K79" i="55" s="1"/>
  <c r="L79" i="55" s="1"/>
  <c r="J78" i="55"/>
  <c r="K78" i="55" s="1"/>
  <c r="L78" i="55" s="1"/>
  <c r="J77" i="55"/>
  <c r="K77" i="55" s="1"/>
  <c r="L77" i="55" s="1"/>
  <c r="J76" i="55"/>
  <c r="K76" i="55" s="1"/>
  <c r="L76" i="55" s="1"/>
  <c r="J75" i="55"/>
  <c r="K75" i="55" s="1"/>
  <c r="L75" i="55" s="1"/>
  <c r="J74" i="55"/>
  <c r="K74" i="55" s="1"/>
  <c r="L74" i="55" s="1"/>
  <c r="J73" i="55"/>
  <c r="K73" i="55" s="1"/>
  <c r="L73" i="55" s="1"/>
  <c r="J72" i="55"/>
  <c r="K72" i="55" s="1"/>
  <c r="L72" i="55" s="1"/>
  <c r="J71" i="55"/>
  <c r="K71" i="55" s="1"/>
  <c r="L71" i="55" s="1"/>
  <c r="J70" i="55"/>
  <c r="K70" i="55" s="1"/>
  <c r="L70" i="55" s="1"/>
  <c r="J69" i="55"/>
  <c r="K69" i="55" s="1"/>
  <c r="L69" i="55" s="1"/>
  <c r="J68" i="55"/>
  <c r="K68" i="55" s="1"/>
  <c r="L68" i="55" s="1"/>
  <c r="J67" i="55"/>
  <c r="K67" i="55" s="1"/>
  <c r="L67" i="55" s="1"/>
  <c r="J66" i="55"/>
  <c r="K66" i="55" s="1"/>
  <c r="L66" i="55" s="1"/>
  <c r="J65" i="55"/>
  <c r="K65" i="55" s="1"/>
  <c r="L65" i="55" s="1"/>
  <c r="J64" i="55"/>
  <c r="K64" i="55" s="1"/>
  <c r="L64" i="55" s="1"/>
  <c r="J63" i="55"/>
  <c r="K63" i="55" s="1"/>
  <c r="L63" i="55" s="1"/>
  <c r="J62" i="55"/>
  <c r="K62" i="55" s="1"/>
  <c r="L62" i="55" s="1"/>
  <c r="J61" i="55"/>
  <c r="K61" i="55" s="1"/>
  <c r="L61" i="55" s="1"/>
  <c r="J60" i="55"/>
  <c r="K60" i="55" s="1"/>
  <c r="L60" i="55" s="1"/>
  <c r="J59" i="55"/>
  <c r="K59" i="55" s="1"/>
  <c r="L59" i="55" s="1"/>
  <c r="J58" i="55"/>
  <c r="K58" i="55" s="1"/>
  <c r="L58" i="55" s="1"/>
  <c r="J57" i="55"/>
  <c r="K57" i="55" s="1"/>
  <c r="L57" i="55" s="1"/>
  <c r="J56" i="55"/>
  <c r="K56" i="55" s="1"/>
  <c r="L56" i="55" s="1"/>
  <c r="J55" i="55"/>
  <c r="K55" i="55" s="1"/>
  <c r="L55" i="55" s="1"/>
  <c r="J54" i="55"/>
  <c r="K54" i="55" s="1"/>
  <c r="L54" i="55" s="1"/>
  <c r="J53" i="55"/>
  <c r="K53" i="55" s="1"/>
  <c r="L53" i="55" s="1"/>
  <c r="J52" i="55"/>
  <c r="K52" i="55" s="1"/>
  <c r="L52" i="55" s="1"/>
  <c r="J51" i="55"/>
  <c r="K51" i="55" s="1"/>
  <c r="L51" i="55" s="1"/>
  <c r="J50" i="55"/>
  <c r="K50" i="55" s="1"/>
  <c r="L50" i="55" s="1"/>
  <c r="J49" i="55"/>
  <c r="K49" i="55" s="1"/>
  <c r="L49" i="55" s="1"/>
  <c r="J48" i="55"/>
  <c r="K48" i="55" s="1"/>
  <c r="L48" i="55" s="1"/>
  <c r="J47" i="55"/>
  <c r="K47" i="55" s="1"/>
  <c r="L47" i="55" s="1"/>
  <c r="J46" i="55"/>
  <c r="K46" i="55" s="1"/>
  <c r="L46" i="55" s="1"/>
  <c r="J45" i="55"/>
  <c r="K45" i="55" s="1"/>
  <c r="L45" i="55" s="1"/>
  <c r="J44" i="55"/>
  <c r="K44" i="55" s="1"/>
  <c r="L44" i="55" s="1"/>
  <c r="J43" i="55"/>
  <c r="K43" i="55" s="1"/>
  <c r="L43" i="55" s="1"/>
  <c r="J42" i="55"/>
  <c r="K42" i="55" s="1"/>
  <c r="L42" i="55" s="1"/>
  <c r="J41" i="55"/>
  <c r="K41" i="55" s="1"/>
  <c r="L41" i="55" s="1"/>
  <c r="J40" i="55"/>
  <c r="K40" i="55" s="1"/>
  <c r="L40" i="55" s="1"/>
  <c r="J39" i="55"/>
  <c r="K39" i="55" s="1"/>
  <c r="L39" i="55" s="1"/>
  <c r="J38" i="55"/>
  <c r="K38" i="55" s="1"/>
  <c r="L38" i="55" s="1"/>
  <c r="J37" i="55"/>
  <c r="K37" i="55" s="1"/>
  <c r="L37" i="55" s="1"/>
  <c r="J36" i="55"/>
  <c r="K36" i="55" s="1"/>
  <c r="L36" i="55" s="1"/>
  <c r="J35" i="55"/>
  <c r="K35" i="55" s="1"/>
  <c r="L35" i="55" s="1"/>
  <c r="J34" i="55"/>
  <c r="K34" i="55" s="1"/>
  <c r="L34" i="55" s="1"/>
  <c r="J33" i="55"/>
  <c r="K33" i="55" s="1"/>
  <c r="L33" i="55" s="1"/>
  <c r="J32" i="55"/>
  <c r="K32" i="55" s="1"/>
  <c r="L32" i="55" s="1"/>
  <c r="J31" i="55"/>
  <c r="K31" i="55" s="1"/>
  <c r="L31" i="55" s="1"/>
  <c r="J30" i="55"/>
  <c r="K30" i="55" s="1"/>
  <c r="L30" i="55" s="1"/>
  <c r="J29" i="55"/>
  <c r="K29" i="55" s="1"/>
  <c r="L29" i="55" s="1"/>
  <c r="J28" i="55"/>
  <c r="K28" i="55" s="1"/>
  <c r="L28" i="55" s="1"/>
  <c r="J27" i="55"/>
  <c r="K27" i="55" s="1"/>
  <c r="L27" i="55" s="1"/>
  <c r="J26" i="55"/>
  <c r="K26" i="55" s="1"/>
  <c r="L26" i="55" s="1"/>
  <c r="J25" i="55"/>
  <c r="K25" i="55" s="1"/>
  <c r="L25" i="55" s="1"/>
  <c r="J24" i="55"/>
  <c r="K24" i="55" s="1"/>
  <c r="L24" i="55" s="1"/>
  <c r="J23" i="55"/>
  <c r="K23" i="55" s="1"/>
  <c r="L23" i="55" s="1"/>
  <c r="J22" i="55"/>
  <c r="K22" i="55" s="1"/>
  <c r="L22" i="55" s="1"/>
  <c r="J21" i="55"/>
  <c r="K21" i="55" s="1"/>
  <c r="L21" i="55" s="1"/>
  <c r="J20" i="55"/>
  <c r="K20" i="55" s="1"/>
  <c r="L20" i="55" s="1"/>
  <c r="J19" i="55"/>
  <c r="K19" i="55" s="1"/>
  <c r="L19" i="55" s="1"/>
  <c r="J18" i="55"/>
  <c r="K18" i="55" s="1"/>
  <c r="L18" i="55" s="1"/>
  <c r="J17" i="55"/>
  <c r="K17" i="55" s="1"/>
  <c r="L17" i="55" s="1"/>
  <c r="J3" i="55"/>
  <c r="K3" i="55" s="1"/>
  <c r="L3" i="55" s="1"/>
  <c r="G676" i="54"/>
  <c r="F676" i="54"/>
  <c r="G663" i="54"/>
  <c r="F663" i="54"/>
  <c r="G651" i="54"/>
  <c r="F651" i="54"/>
  <c r="L634" i="54"/>
  <c r="K634" i="54"/>
  <c r="J634" i="54"/>
  <c r="I634" i="54"/>
  <c r="H634" i="54"/>
  <c r="H635" i="54" s="1"/>
  <c r="M633" i="54"/>
  <c r="N633" i="54" s="1"/>
  <c r="O633" i="54" s="1"/>
  <c r="M632" i="54"/>
  <c r="N632" i="54" s="1"/>
  <c r="O632" i="54" s="1"/>
  <c r="M631" i="54"/>
  <c r="N631" i="54" s="1"/>
  <c r="O631" i="54" s="1"/>
  <c r="M630" i="54"/>
  <c r="N630" i="54" s="1"/>
  <c r="O630" i="54" s="1"/>
  <c r="M629" i="54"/>
  <c r="N629" i="54" s="1"/>
  <c r="O629" i="54" s="1"/>
  <c r="M628" i="54"/>
  <c r="N628" i="54" s="1"/>
  <c r="O628" i="54" s="1"/>
  <c r="M627" i="54"/>
  <c r="N627" i="54" s="1"/>
  <c r="O627" i="54" s="1"/>
  <c r="M626" i="54"/>
  <c r="N626" i="54" s="1"/>
  <c r="O626" i="54" s="1"/>
  <c r="M625" i="54"/>
  <c r="N625" i="54" s="1"/>
  <c r="O625" i="54" s="1"/>
  <c r="M624" i="54"/>
  <c r="N624" i="54" s="1"/>
  <c r="O624" i="54" s="1"/>
  <c r="M623" i="54"/>
  <c r="N623" i="54" s="1"/>
  <c r="O623" i="54" s="1"/>
  <c r="M622" i="54"/>
  <c r="N622" i="54" s="1"/>
  <c r="O622" i="54" s="1"/>
  <c r="M621" i="54"/>
  <c r="N621" i="54" s="1"/>
  <c r="O621" i="54" s="1"/>
  <c r="M620" i="54"/>
  <c r="N620" i="54" s="1"/>
  <c r="O620" i="54" s="1"/>
  <c r="M619" i="54"/>
  <c r="N619" i="54" s="1"/>
  <c r="O619" i="54" s="1"/>
  <c r="M618" i="54"/>
  <c r="N618" i="54" s="1"/>
  <c r="O618" i="54" s="1"/>
  <c r="M617" i="54"/>
  <c r="N617" i="54" s="1"/>
  <c r="O617" i="54" s="1"/>
  <c r="M616" i="54"/>
  <c r="N616" i="54" s="1"/>
  <c r="O616" i="54" s="1"/>
  <c r="M615" i="54"/>
  <c r="N615" i="54" s="1"/>
  <c r="O615" i="54" s="1"/>
  <c r="M614" i="54"/>
  <c r="N614" i="54" s="1"/>
  <c r="O614" i="54" s="1"/>
  <c r="M613" i="54"/>
  <c r="N613" i="54" s="1"/>
  <c r="O613" i="54" s="1"/>
  <c r="M612" i="54"/>
  <c r="N612" i="54" s="1"/>
  <c r="O612" i="54" s="1"/>
  <c r="M611" i="54"/>
  <c r="N611" i="54" s="1"/>
  <c r="O611" i="54" s="1"/>
  <c r="M610" i="54"/>
  <c r="N610" i="54" s="1"/>
  <c r="O610" i="54" s="1"/>
  <c r="M609" i="54"/>
  <c r="N609" i="54" s="1"/>
  <c r="O609" i="54" s="1"/>
  <c r="M608" i="54"/>
  <c r="N608" i="54" s="1"/>
  <c r="O608" i="54" s="1"/>
  <c r="M607" i="54"/>
  <c r="N607" i="54" s="1"/>
  <c r="O607" i="54" s="1"/>
  <c r="M606" i="54"/>
  <c r="N606" i="54" s="1"/>
  <c r="O606" i="54" s="1"/>
  <c r="M605" i="54"/>
  <c r="N605" i="54" s="1"/>
  <c r="O605" i="54" s="1"/>
  <c r="M604" i="54"/>
  <c r="N604" i="54" s="1"/>
  <c r="O604" i="54" s="1"/>
  <c r="M603" i="54"/>
  <c r="N603" i="54" s="1"/>
  <c r="O603" i="54" s="1"/>
  <c r="M602" i="54"/>
  <c r="N602" i="54" s="1"/>
  <c r="O602" i="54" s="1"/>
  <c r="M601" i="54"/>
  <c r="N601" i="54" s="1"/>
  <c r="O601" i="54" s="1"/>
  <c r="M600" i="54"/>
  <c r="N600" i="54" s="1"/>
  <c r="O600" i="54" s="1"/>
  <c r="M599" i="54"/>
  <c r="N599" i="54" s="1"/>
  <c r="O599" i="54" s="1"/>
  <c r="M598" i="54"/>
  <c r="N598" i="54" s="1"/>
  <c r="O598" i="54" s="1"/>
  <c r="M597" i="54"/>
  <c r="N597" i="54" s="1"/>
  <c r="O597" i="54" s="1"/>
  <c r="M596" i="54"/>
  <c r="N596" i="54" s="1"/>
  <c r="O596" i="54" s="1"/>
  <c r="M595" i="54"/>
  <c r="N595" i="54" s="1"/>
  <c r="O595" i="54" s="1"/>
  <c r="M594" i="54"/>
  <c r="N594" i="54" s="1"/>
  <c r="O594" i="54" s="1"/>
  <c r="M593" i="54"/>
  <c r="N593" i="54" s="1"/>
  <c r="O593" i="54" s="1"/>
  <c r="M592" i="54"/>
  <c r="N592" i="54" s="1"/>
  <c r="O592" i="54" s="1"/>
  <c r="M591" i="54"/>
  <c r="N591" i="54" s="1"/>
  <c r="O591" i="54" s="1"/>
  <c r="M590" i="54"/>
  <c r="N590" i="54" s="1"/>
  <c r="O590" i="54" s="1"/>
  <c r="M589" i="54"/>
  <c r="N589" i="54" s="1"/>
  <c r="O589" i="54" s="1"/>
  <c r="M588" i="54"/>
  <c r="N588" i="54" s="1"/>
  <c r="O588" i="54" s="1"/>
  <c r="M587" i="54"/>
  <c r="N587" i="54" s="1"/>
  <c r="O587" i="54" s="1"/>
  <c r="M586" i="54"/>
  <c r="N586" i="54" s="1"/>
  <c r="O586" i="54" s="1"/>
  <c r="M585" i="54"/>
  <c r="N585" i="54" s="1"/>
  <c r="O585" i="54" s="1"/>
  <c r="M584" i="54"/>
  <c r="N584" i="54" s="1"/>
  <c r="O584" i="54" s="1"/>
  <c r="M583" i="54"/>
  <c r="N583" i="54" s="1"/>
  <c r="O583" i="54" s="1"/>
  <c r="N582" i="54"/>
  <c r="O582" i="54" s="1"/>
  <c r="M582" i="54"/>
  <c r="M581" i="54"/>
  <c r="N581" i="54" s="1"/>
  <c r="O581" i="54" s="1"/>
  <c r="M580" i="54"/>
  <c r="N580" i="54" s="1"/>
  <c r="O580" i="54" s="1"/>
  <c r="M579" i="54"/>
  <c r="N579" i="54" s="1"/>
  <c r="O579" i="54" s="1"/>
  <c r="M578" i="54"/>
  <c r="N578" i="54" s="1"/>
  <c r="O578" i="54" s="1"/>
  <c r="M577" i="54"/>
  <c r="N577" i="54" s="1"/>
  <c r="O577" i="54" s="1"/>
  <c r="M576" i="54"/>
  <c r="N576" i="54" s="1"/>
  <c r="O576" i="54" s="1"/>
  <c r="M575" i="54"/>
  <c r="N575" i="54" s="1"/>
  <c r="O575" i="54" s="1"/>
  <c r="M574" i="54"/>
  <c r="N574" i="54" s="1"/>
  <c r="O574" i="54" s="1"/>
  <c r="M573" i="54"/>
  <c r="N573" i="54" s="1"/>
  <c r="O573" i="54" s="1"/>
  <c r="M572" i="54"/>
  <c r="N572" i="54" s="1"/>
  <c r="O572" i="54" s="1"/>
  <c r="M571" i="54"/>
  <c r="N571" i="54" s="1"/>
  <c r="O571" i="54" s="1"/>
  <c r="M570" i="54"/>
  <c r="N570" i="54" s="1"/>
  <c r="O570" i="54" s="1"/>
  <c r="M569" i="54"/>
  <c r="N569" i="54" s="1"/>
  <c r="O569" i="54" s="1"/>
  <c r="M568" i="54"/>
  <c r="N568" i="54" s="1"/>
  <c r="O568" i="54" s="1"/>
  <c r="M567" i="54"/>
  <c r="N567" i="54" s="1"/>
  <c r="O567" i="54" s="1"/>
  <c r="M566" i="54"/>
  <c r="N566" i="54" s="1"/>
  <c r="O566" i="54" s="1"/>
  <c r="M565" i="54"/>
  <c r="N565" i="54" s="1"/>
  <c r="O565" i="54" s="1"/>
  <c r="M564" i="54"/>
  <c r="N564" i="54" s="1"/>
  <c r="O564" i="54" s="1"/>
  <c r="M563" i="54"/>
  <c r="N563" i="54" s="1"/>
  <c r="O563" i="54" s="1"/>
  <c r="M562" i="54"/>
  <c r="N562" i="54" s="1"/>
  <c r="O562" i="54" s="1"/>
  <c r="M561" i="54"/>
  <c r="N561" i="54" s="1"/>
  <c r="O561" i="54" s="1"/>
  <c r="M560" i="54"/>
  <c r="N560" i="54" s="1"/>
  <c r="O560" i="54" s="1"/>
  <c r="M559" i="54"/>
  <c r="N559" i="54" s="1"/>
  <c r="O559" i="54" s="1"/>
  <c r="M558" i="54"/>
  <c r="N558" i="54" s="1"/>
  <c r="O558" i="54" s="1"/>
  <c r="M557" i="54"/>
  <c r="N557" i="54" s="1"/>
  <c r="O557" i="54" s="1"/>
  <c r="N556" i="54"/>
  <c r="O556" i="54" s="1"/>
  <c r="M556" i="54"/>
  <c r="M555" i="54"/>
  <c r="N555" i="54" s="1"/>
  <c r="O555" i="54" s="1"/>
  <c r="M554" i="54"/>
  <c r="N554" i="54" s="1"/>
  <c r="O554" i="54" s="1"/>
  <c r="M553" i="54"/>
  <c r="N553" i="54" s="1"/>
  <c r="O553" i="54" s="1"/>
  <c r="M552" i="54"/>
  <c r="N552" i="54" s="1"/>
  <c r="O552" i="54" s="1"/>
  <c r="M551" i="54"/>
  <c r="N551" i="54" s="1"/>
  <c r="O551" i="54" s="1"/>
  <c r="M550" i="54"/>
  <c r="N550" i="54" s="1"/>
  <c r="O550" i="54" s="1"/>
  <c r="N549" i="54"/>
  <c r="O549" i="54" s="1"/>
  <c r="M549" i="54"/>
  <c r="M548" i="54"/>
  <c r="N548" i="54" s="1"/>
  <c r="O548" i="54" s="1"/>
  <c r="M547" i="54"/>
  <c r="N547" i="54" s="1"/>
  <c r="O547" i="54" s="1"/>
  <c r="N546" i="54"/>
  <c r="O546" i="54" s="1"/>
  <c r="M546" i="54"/>
  <c r="M545" i="54"/>
  <c r="N545" i="54" s="1"/>
  <c r="O545" i="54" s="1"/>
  <c r="M544" i="54"/>
  <c r="N544" i="54" s="1"/>
  <c r="O544" i="54" s="1"/>
  <c r="M543" i="54"/>
  <c r="N543" i="54" s="1"/>
  <c r="O543" i="54" s="1"/>
  <c r="M542" i="54"/>
  <c r="N542" i="54" s="1"/>
  <c r="O542" i="54" s="1"/>
  <c r="M541" i="54"/>
  <c r="N541" i="54" s="1"/>
  <c r="O541" i="54" s="1"/>
  <c r="M540" i="54"/>
  <c r="N540" i="54" s="1"/>
  <c r="O540" i="54" s="1"/>
  <c r="M539" i="54"/>
  <c r="N539" i="54" s="1"/>
  <c r="O539" i="54" s="1"/>
  <c r="M538" i="54"/>
  <c r="N538" i="54" s="1"/>
  <c r="O538" i="54" s="1"/>
  <c r="M537" i="54"/>
  <c r="N537" i="54" s="1"/>
  <c r="O537" i="54" s="1"/>
  <c r="M536" i="54"/>
  <c r="N536" i="54" s="1"/>
  <c r="O536" i="54" s="1"/>
  <c r="M535" i="54"/>
  <c r="N535" i="54" s="1"/>
  <c r="O535" i="54" s="1"/>
  <c r="M534" i="54"/>
  <c r="N534" i="54" s="1"/>
  <c r="O534" i="54" s="1"/>
  <c r="M533" i="54"/>
  <c r="N533" i="54" s="1"/>
  <c r="O533" i="54" s="1"/>
  <c r="M532" i="54"/>
  <c r="N532" i="54" s="1"/>
  <c r="O532" i="54" s="1"/>
  <c r="M531" i="54"/>
  <c r="N531" i="54" s="1"/>
  <c r="O531" i="54" s="1"/>
  <c r="M530" i="54"/>
  <c r="N530" i="54" s="1"/>
  <c r="O530" i="54" s="1"/>
  <c r="M529" i="54"/>
  <c r="N529" i="54" s="1"/>
  <c r="O529" i="54" s="1"/>
  <c r="M528" i="54"/>
  <c r="N528" i="54" s="1"/>
  <c r="O528" i="54" s="1"/>
  <c r="M527" i="54"/>
  <c r="N527" i="54" s="1"/>
  <c r="O527" i="54" s="1"/>
  <c r="M526" i="54"/>
  <c r="N526" i="54" s="1"/>
  <c r="O526" i="54" s="1"/>
  <c r="M525" i="54"/>
  <c r="N525" i="54" s="1"/>
  <c r="O525" i="54" s="1"/>
  <c r="M524" i="54"/>
  <c r="N524" i="54" s="1"/>
  <c r="O524" i="54" s="1"/>
  <c r="M523" i="54"/>
  <c r="N523" i="54" s="1"/>
  <c r="O523" i="54" s="1"/>
  <c r="M522" i="54"/>
  <c r="N522" i="54" s="1"/>
  <c r="O522" i="54" s="1"/>
  <c r="M521" i="54"/>
  <c r="N521" i="54" s="1"/>
  <c r="O521" i="54" s="1"/>
  <c r="M520" i="54"/>
  <c r="N520" i="54" s="1"/>
  <c r="O520" i="54" s="1"/>
  <c r="M519" i="54"/>
  <c r="N519" i="54" s="1"/>
  <c r="O519" i="54" s="1"/>
  <c r="M518" i="54"/>
  <c r="N518" i="54" s="1"/>
  <c r="O518" i="54" s="1"/>
  <c r="M517" i="54"/>
  <c r="N517" i="54" s="1"/>
  <c r="O517" i="54" s="1"/>
  <c r="M516" i="54"/>
  <c r="N516" i="54" s="1"/>
  <c r="O516" i="54" s="1"/>
  <c r="M515" i="54"/>
  <c r="N515" i="54" s="1"/>
  <c r="O515" i="54" s="1"/>
  <c r="M514" i="54"/>
  <c r="N514" i="54" s="1"/>
  <c r="O514" i="54" s="1"/>
  <c r="M513" i="54"/>
  <c r="N513" i="54" s="1"/>
  <c r="O513" i="54" s="1"/>
  <c r="O512" i="54"/>
  <c r="M512" i="54"/>
  <c r="N512" i="54" s="1"/>
  <c r="M511" i="54"/>
  <c r="N511" i="54" s="1"/>
  <c r="O511" i="54" s="1"/>
  <c r="M510" i="54"/>
  <c r="N510" i="54" s="1"/>
  <c r="O510" i="54" s="1"/>
  <c r="M509" i="54"/>
  <c r="N509" i="54" s="1"/>
  <c r="O509" i="54" s="1"/>
  <c r="M508" i="54"/>
  <c r="N508" i="54" s="1"/>
  <c r="O508" i="54" s="1"/>
  <c r="M507" i="54"/>
  <c r="N507" i="54" s="1"/>
  <c r="O507" i="54" s="1"/>
  <c r="M506" i="54"/>
  <c r="N506" i="54" s="1"/>
  <c r="O506" i="54" s="1"/>
  <c r="M505" i="54"/>
  <c r="N505" i="54" s="1"/>
  <c r="O505" i="54" s="1"/>
  <c r="M504" i="54"/>
  <c r="N504" i="54" s="1"/>
  <c r="O504" i="54" s="1"/>
  <c r="M503" i="54"/>
  <c r="N503" i="54" s="1"/>
  <c r="O503" i="54" s="1"/>
  <c r="M502" i="54"/>
  <c r="N502" i="54" s="1"/>
  <c r="O502" i="54" s="1"/>
  <c r="M501" i="54"/>
  <c r="N501" i="54" s="1"/>
  <c r="O501" i="54" s="1"/>
  <c r="M500" i="54"/>
  <c r="N500" i="54" s="1"/>
  <c r="O500" i="54" s="1"/>
  <c r="M499" i="54"/>
  <c r="N499" i="54" s="1"/>
  <c r="O499" i="54" s="1"/>
  <c r="M498" i="54"/>
  <c r="N498" i="54" s="1"/>
  <c r="O498" i="54" s="1"/>
  <c r="M497" i="54"/>
  <c r="N497" i="54" s="1"/>
  <c r="O497" i="54" s="1"/>
  <c r="M496" i="54"/>
  <c r="N496" i="54" s="1"/>
  <c r="O496" i="54" s="1"/>
  <c r="M495" i="54"/>
  <c r="N495" i="54" s="1"/>
  <c r="O495" i="54" s="1"/>
  <c r="M494" i="54"/>
  <c r="N494" i="54" s="1"/>
  <c r="O494" i="54" s="1"/>
  <c r="N493" i="54"/>
  <c r="O493" i="54" s="1"/>
  <c r="M493" i="54"/>
  <c r="M492" i="54"/>
  <c r="N492" i="54" s="1"/>
  <c r="O492" i="54" s="1"/>
  <c r="M491" i="54"/>
  <c r="N491" i="54" s="1"/>
  <c r="O491" i="54" s="1"/>
  <c r="N490" i="54"/>
  <c r="O490" i="54" s="1"/>
  <c r="M490" i="54"/>
  <c r="M489" i="54"/>
  <c r="N489" i="54" s="1"/>
  <c r="O489" i="54" s="1"/>
  <c r="M488" i="54"/>
  <c r="N488" i="54" s="1"/>
  <c r="O488" i="54" s="1"/>
  <c r="M487" i="54"/>
  <c r="N487" i="54" s="1"/>
  <c r="O487" i="54" s="1"/>
  <c r="M486" i="54"/>
  <c r="N486" i="54" s="1"/>
  <c r="O486" i="54" s="1"/>
  <c r="M485" i="54"/>
  <c r="N485" i="54" s="1"/>
  <c r="O485" i="54" s="1"/>
  <c r="M484" i="54"/>
  <c r="N484" i="54" s="1"/>
  <c r="O484" i="54" s="1"/>
  <c r="M483" i="54"/>
  <c r="N483" i="54" s="1"/>
  <c r="O483" i="54" s="1"/>
  <c r="M482" i="54"/>
  <c r="N482" i="54" s="1"/>
  <c r="O482" i="54" s="1"/>
  <c r="M481" i="54"/>
  <c r="N481" i="54" s="1"/>
  <c r="O481" i="54" s="1"/>
  <c r="M480" i="54"/>
  <c r="N480" i="54" s="1"/>
  <c r="O480" i="54" s="1"/>
  <c r="M479" i="54"/>
  <c r="N479" i="54" s="1"/>
  <c r="O479" i="54" s="1"/>
  <c r="M478" i="54"/>
  <c r="N478" i="54" s="1"/>
  <c r="O478" i="54" s="1"/>
  <c r="M477" i="54"/>
  <c r="N477" i="54" s="1"/>
  <c r="O477" i="54" s="1"/>
  <c r="M476" i="54"/>
  <c r="N476" i="54" s="1"/>
  <c r="O476" i="54" s="1"/>
  <c r="M475" i="54"/>
  <c r="N475" i="54" s="1"/>
  <c r="O475" i="54" s="1"/>
  <c r="M474" i="54"/>
  <c r="N474" i="54" s="1"/>
  <c r="O474" i="54" s="1"/>
  <c r="M473" i="54"/>
  <c r="N473" i="54" s="1"/>
  <c r="O473" i="54" s="1"/>
  <c r="M472" i="54"/>
  <c r="N472" i="54" s="1"/>
  <c r="O472" i="54" s="1"/>
  <c r="M471" i="54"/>
  <c r="N471" i="54" s="1"/>
  <c r="O471" i="54" s="1"/>
  <c r="M470" i="54"/>
  <c r="N470" i="54" s="1"/>
  <c r="O470" i="54" s="1"/>
  <c r="M469" i="54"/>
  <c r="N469" i="54" s="1"/>
  <c r="O469" i="54" s="1"/>
  <c r="M468" i="54"/>
  <c r="N468" i="54" s="1"/>
  <c r="O468" i="54" s="1"/>
  <c r="M467" i="54"/>
  <c r="N467" i="54" s="1"/>
  <c r="O467" i="54" s="1"/>
  <c r="M466" i="54"/>
  <c r="N466" i="54" s="1"/>
  <c r="O466" i="54" s="1"/>
  <c r="M465" i="54"/>
  <c r="N465" i="54" s="1"/>
  <c r="O465" i="54" s="1"/>
  <c r="M464" i="54"/>
  <c r="N464" i="54" s="1"/>
  <c r="O464" i="54" s="1"/>
  <c r="M463" i="54"/>
  <c r="N463" i="54" s="1"/>
  <c r="O463" i="54" s="1"/>
  <c r="M462" i="54"/>
  <c r="N462" i="54" s="1"/>
  <c r="O462" i="54" s="1"/>
  <c r="M461" i="54"/>
  <c r="N461" i="54" s="1"/>
  <c r="O461" i="54" s="1"/>
  <c r="M460" i="54"/>
  <c r="N460" i="54" s="1"/>
  <c r="O460" i="54" s="1"/>
  <c r="N459" i="54"/>
  <c r="O459" i="54" s="1"/>
  <c r="M459" i="54"/>
  <c r="M458" i="54"/>
  <c r="N458" i="54" s="1"/>
  <c r="O458" i="54" s="1"/>
  <c r="M457" i="54"/>
  <c r="N457" i="54" s="1"/>
  <c r="O457" i="54" s="1"/>
  <c r="M456" i="54"/>
  <c r="N456" i="54" s="1"/>
  <c r="O456" i="54" s="1"/>
  <c r="M455" i="54"/>
  <c r="N455" i="54" s="1"/>
  <c r="O455" i="54" s="1"/>
  <c r="M454" i="54"/>
  <c r="N454" i="54" s="1"/>
  <c r="O454" i="54" s="1"/>
  <c r="M453" i="54"/>
  <c r="N453" i="54" s="1"/>
  <c r="O453" i="54" s="1"/>
  <c r="M452" i="54"/>
  <c r="N452" i="54" s="1"/>
  <c r="O452" i="54" s="1"/>
  <c r="M451" i="54"/>
  <c r="N451" i="54" s="1"/>
  <c r="O451" i="54" s="1"/>
  <c r="M450" i="54"/>
  <c r="N450" i="54" s="1"/>
  <c r="O450" i="54" s="1"/>
  <c r="M449" i="54"/>
  <c r="N449" i="54" s="1"/>
  <c r="O449" i="54" s="1"/>
  <c r="M448" i="54"/>
  <c r="N448" i="54" s="1"/>
  <c r="O448" i="54" s="1"/>
  <c r="M447" i="54"/>
  <c r="N447" i="54" s="1"/>
  <c r="O447" i="54" s="1"/>
  <c r="M446" i="54"/>
  <c r="N446" i="54" s="1"/>
  <c r="O446" i="54" s="1"/>
  <c r="M445" i="54"/>
  <c r="N445" i="54" s="1"/>
  <c r="O445" i="54" s="1"/>
  <c r="M444" i="54"/>
  <c r="N444" i="54" s="1"/>
  <c r="O444" i="54" s="1"/>
  <c r="M443" i="54"/>
  <c r="N443" i="54" s="1"/>
  <c r="O443" i="54" s="1"/>
  <c r="M442" i="54"/>
  <c r="N442" i="54" s="1"/>
  <c r="O442" i="54" s="1"/>
  <c r="M441" i="54"/>
  <c r="N441" i="54" s="1"/>
  <c r="O441" i="54" s="1"/>
  <c r="M440" i="54"/>
  <c r="N440" i="54" s="1"/>
  <c r="O440" i="54" s="1"/>
  <c r="M439" i="54"/>
  <c r="N439" i="54" s="1"/>
  <c r="O439" i="54" s="1"/>
  <c r="M438" i="54"/>
  <c r="N438" i="54" s="1"/>
  <c r="O438" i="54" s="1"/>
  <c r="M437" i="54"/>
  <c r="N437" i="54" s="1"/>
  <c r="O437" i="54" s="1"/>
  <c r="M436" i="54"/>
  <c r="N436" i="54" s="1"/>
  <c r="O436" i="54" s="1"/>
  <c r="M435" i="54"/>
  <c r="N435" i="54" s="1"/>
  <c r="O435" i="54" s="1"/>
  <c r="M434" i="54"/>
  <c r="N434" i="54" s="1"/>
  <c r="O434" i="54" s="1"/>
  <c r="M433" i="54"/>
  <c r="N433" i="54" s="1"/>
  <c r="O433" i="54" s="1"/>
  <c r="M432" i="54"/>
  <c r="N432" i="54" s="1"/>
  <c r="O432" i="54" s="1"/>
  <c r="M431" i="54"/>
  <c r="N431" i="54" s="1"/>
  <c r="O431" i="54" s="1"/>
  <c r="M430" i="54"/>
  <c r="N430" i="54" s="1"/>
  <c r="O430" i="54" s="1"/>
  <c r="M429" i="54"/>
  <c r="N429" i="54" s="1"/>
  <c r="O429" i="54" s="1"/>
  <c r="M428" i="54"/>
  <c r="N428" i="54" s="1"/>
  <c r="O428" i="54" s="1"/>
  <c r="M427" i="54"/>
  <c r="N427" i="54" s="1"/>
  <c r="O427" i="54" s="1"/>
  <c r="M426" i="54"/>
  <c r="N426" i="54" s="1"/>
  <c r="O426" i="54" s="1"/>
  <c r="M425" i="54"/>
  <c r="N425" i="54" s="1"/>
  <c r="O425" i="54" s="1"/>
  <c r="M424" i="54"/>
  <c r="N424" i="54" s="1"/>
  <c r="O424" i="54" s="1"/>
  <c r="M423" i="54"/>
  <c r="N423" i="54" s="1"/>
  <c r="O423" i="54" s="1"/>
  <c r="M422" i="54"/>
  <c r="N422" i="54" s="1"/>
  <c r="O422" i="54" s="1"/>
  <c r="M421" i="54"/>
  <c r="N421" i="54" s="1"/>
  <c r="O421" i="54" s="1"/>
  <c r="M420" i="54"/>
  <c r="N420" i="54" s="1"/>
  <c r="O420" i="54" s="1"/>
  <c r="M419" i="54"/>
  <c r="N419" i="54" s="1"/>
  <c r="O419" i="54" s="1"/>
  <c r="M418" i="54"/>
  <c r="N418" i="54" s="1"/>
  <c r="O418" i="54" s="1"/>
  <c r="M417" i="54"/>
  <c r="N417" i="54" s="1"/>
  <c r="O417" i="54" s="1"/>
  <c r="M416" i="54"/>
  <c r="N416" i="54" s="1"/>
  <c r="O416" i="54" s="1"/>
  <c r="M415" i="54"/>
  <c r="N415" i="54" s="1"/>
  <c r="O415" i="54" s="1"/>
  <c r="M414" i="54"/>
  <c r="N414" i="54" s="1"/>
  <c r="O414" i="54" s="1"/>
  <c r="M413" i="54"/>
  <c r="N413" i="54" s="1"/>
  <c r="O413" i="54" s="1"/>
  <c r="M412" i="54"/>
  <c r="N412" i="54" s="1"/>
  <c r="O412" i="54" s="1"/>
  <c r="M411" i="54"/>
  <c r="N411" i="54" s="1"/>
  <c r="O411" i="54" s="1"/>
  <c r="M410" i="54"/>
  <c r="N410" i="54" s="1"/>
  <c r="O410" i="54" s="1"/>
  <c r="M409" i="54"/>
  <c r="N409" i="54" s="1"/>
  <c r="O409" i="54" s="1"/>
  <c r="N408" i="54"/>
  <c r="O408" i="54" s="1"/>
  <c r="M408" i="54"/>
  <c r="M407" i="54"/>
  <c r="N407" i="54" s="1"/>
  <c r="O407" i="54" s="1"/>
  <c r="M406" i="54"/>
  <c r="N406" i="54" s="1"/>
  <c r="O406" i="54" s="1"/>
  <c r="M405" i="54"/>
  <c r="N405" i="54" s="1"/>
  <c r="O405" i="54" s="1"/>
  <c r="M404" i="54"/>
  <c r="N404" i="54" s="1"/>
  <c r="O404" i="54" s="1"/>
  <c r="M403" i="54"/>
  <c r="N403" i="54" s="1"/>
  <c r="O403" i="54" s="1"/>
  <c r="M402" i="54"/>
  <c r="N402" i="54" s="1"/>
  <c r="O402" i="54" s="1"/>
  <c r="M401" i="54"/>
  <c r="N401" i="54" s="1"/>
  <c r="O401" i="54" s="1"/>
  <c r="M400" i="54"/>
  <c r="N400" i="54" s="1"/>
  <c r="O400" i="54" s="1"/>
  <c r="M399" i="54"/>
  <c r="N399" i="54" s="1"/>
  <c r="O399" i="54" s="1"/>
  <c r="M398" i="54"/>
  <c r="N398" i="54" s="1"/>
  <c r="O398" i="54" s="1"/>
  <c r="M397" i="54"/>
  <c r="N397" i="54" s="1"/>
  <c r="O397" i="54" s="1"/>
  <c r="M396" i="54"/>
  <c r="N396" i="54" s="1"/>
  <c r="O396" i="54" s="1"/>
  <c r="M395" i="54"/>
  <c r="N395" i="54" s="1"/>
  <c r="O395" i="54" s="1"/>
  <c r="M394" i="54"/>
  <c r="N394" i="54" s="1"/>
  <c r="O394" i="54" s="1"/>
  <c r="M393" i="54"/>
  <c r="N393" i="54" s="1"/>
  <c r="O393" i="54" s="1"/>
  <c r="M392" i="54"/>
  <c r="N392" i="54" s="1"/>
  <c r="O392" i="54" s="1"/>
  <c r="M391" i="54"/>
  <c r="N391" i="54" s="1"/>
  <c r="O391" i="54" s="1"/>
  <c r="M390" i="54"/>
  <c r="N390" i="54" s="1"/>
  <c r="O390" i="54" s="1"/>
  <c r="M389" i="54"/>
  <c r="N389" i="54" s="1"/>
  <c r="O389" i="54" s="1"/>
  <c r="N388" i="54"/>
  <c r="O388" i="54" s="1"/>
  <c r="M388" i="54"/>
  <c r="M387" i="54"/>
  <c r="N387" i="54" s="1"/>
  <c r="O387" i="54" s="1"/>
  <c r="M386" i="54"/>
  <c r="N386" i="54" s="1"/>
  <c r="O386" i="54" s="1"/>
  <c r="M385" i="54"/>
  <c r="N385" i="54" s="1"/>
  <c r="O385" i="54" s="1"/>
  <c r="M384" i="54"/>
  <c r="N384" i="54" s="1"/>
  <c r="O384" i="54" s="1"/>
  <c r="M383" i="54"/>
  <c r="N383" i="54" s="1"/>
  <c r="O383" i="54" s="1"/>
  <c r="M382" i="54"/>
  <c r="N382" i="54" s="1"/>
  <c r="O382" i="54" s="1"/>
  <c r="M381" i="54"/>
  <c r="N381" i="54" s="1"/>
  <c r="O381" i="54" s="1"/>
  <c r="M380" i="54"/>
  <c r="N380" i="54" s="1"/>
  <c r="O380" i="54" s="1"/>
  <c r="M379" i="54"/>
  <c r="N379" i="54" s="1"/>
  <c r="O379" i="54" s="1"/>
  <c r="M378" i="54"/>
  <c r="N378" i="54" s="1"/>
  <c r="O378" i="54" s="1"/>
  <c r="M377" i="54"/>
  <c r="N377" i="54" s="1"/>
  <c r="O377" i="54" s="1"/>
  <c r="M376" i="54"/>
  <c r="N376" i="54" s="1"/>
  <c r="O376" i="54" s="1"/>
  <c r="M375" i="54"/>
  <c r="N375" i="54" s="1"/>
  <c r="O375" i="54" s="1"/>
  <c r="M374" i="54"/>
  <c r="N374" i="54" s="1"/>
  <c r="O374" i="54" s="1"/>
  <c r="M373" i="54"/>
  <c r="N373" i="54" s="1"/>
  <c r="O373" i="54" s="1"/>
  <c r="M372" i="54"/>
  <c r="N372" i="54" s="1"/>
  <c r="O372" i="54" s="1"/>
  <c r="M371" i="54"/>
  <c r="N371" i="54" s="1"/>
  <c r="O371" i="54" s="1"/>
  <c r="M370" i="54"/>
  <c r="N370" i="54" s="1"/>
  <c r="O370" i="54" s="1"/>
  <c r="M369" i="54"/>
  <c r="N369" i="54" s="1"/>
  <c r="O369" i="54" s="1"/>
  <c r="M368" i="54"/>
  <c r="N368" i="54" s="1"/>
  <c r="O368" i="54" s="1"/>
  <c r="M367" i="54"/>
  <c r="N367" i="54" s="1"/>
  <c r="O367" i="54" s="1"/>
  <c r="M366" i="54"/>
  <c r="N366" i="54" s="1"/>
  <c r="O366" i="54" s="1"/>
  <c r="M365" i="54"/>
  <c r="N365" i="54" s="1"/>
  <c r="O365" i="54" s="1"/>
  <c r="M364" i="54"/>
  <c r="N364" i="54" s="1"/>
  <c r="O364" i="54" s="1"/>
  <c r="M363" i="54"/>
  <c r="N363" i="54" s="1"/>
  <c r="O363" i="54" s="1"/>
  <c r="M362" i="54"/>
  <c r="N362" i="54" s="1"/>
  <c r="O362" i="54" s="1"/>
  <c r="M361" i="54"/>
  <c r="N361" i="54" s="1"/>
  <c r="O361" i="54" s="1"/>
  <c r="M360" i="54"/>
  <c r="N360" i="54" s="1"/>
  <c r="O360" i="54" s="1"/>
  <c r="M359" i="54"/>
  <c r="N359" i="54" s="1"/>
  <c r="O359" i="54" s="1"/>
  <c r="M358" i="54"/>
  <c r="N358" i="54" s="1"/>
  <c r="O358" i="54" s="1"/>
  <c r="M357" i="54"/>
  <c r="N357" i="54" s="1"/>
  <c r="O357" i="54" s="1"/>
  <c r="M356" i="54"/>
  <c r="N356" i="54" s="1"/>
  <c r="O356" i="54" s="1"/>
  <c r="M355" i="54"/>
  <c r="N355" i="54" s="1"/>
  <c r="O355" i="54" s="1"/>
  <c r="M354" i="54"/>
  <c r="N354" i="54" s="1"/>
  <c r="O354" i="54" s="1"/>
  <c r="N353" i="54"/>
  <c r="O353" i="54" s="1"/>
  <c r="M353" i="54"/>
  <c r="M352" i="54"/>
  <c r="N352" i="54" s="1"/>
  <c r="O352" i="54" s="1"/>
  <c r="M351" i="54"/>
  <c r="N351" i="54" s="1"/>
  <c r="O351" i="54" s="1"/>
  <c r="M350" i="54"/>
  <c r="N350" i="54" s="1"/>
  <c r="O350" i="54" s="1"/>
  <c r="M349" i="54"/>
  <c r="N349" i="54" s="1"/>
  <c r="O349" i="54" s="1"/>
  <c r="M348" i="54"/>
  <c r="N348" i="54" s="1"/>
  <c r="O348" i="54" s="1"/>
  <c r="M347" i="54"/>
  <c r="N347" i="54" s="1"/>
  <c r="O347" i="54" s="1"/>
  <c r="N346" i="54"/>
  <c r="O346" i="54" s="1"/>
  <c r="M346" i="54"/>
  <c r="M345" i="54"/>
  <c r="N345" i="54" s="1"/>
  <c r="O345" i="54" s="1"/>
  <c r="N344" i="54"/>
  <c r="O344" i="54" s="1"/>
  <c r="M344" i="54"/>
  <c r="M343" i="54"/>
  <c r="N343" i="54" s="1"/>
  <c r="O343" i="54" s="1"/>
  <c r="M342" i="54"/>
  <c r="N342" i="54" s="1"/>
  <c r="O342" i="54" s="1"/>
  <c r="M341" i="54"/>
  <c r="N341" i="54" s="1"/>
  <c r="O341" i="54" s="1"/>
  <c r="M340" i="54"/>
  <c r="N340" i="54" s="1"/>
  <c r="O340" i="54" s="1"/>
  <c r="M339" i="54"/>
  <c r="N339" i="54" s="1"/>
  <c r="O339" i="54" s="1"/>
  <c r="M338" i="54"/>
  <c r="N338" i="54" s="1"/>
  <c r="O338" i="54" s="1"/>
  <c r="M337" i="54"/>
  <c r="N337" i="54" s="1"/>
  <c r="O337" i="54" s="1"/>
  <c r="M336" i="54"/>
  <c r="N336" i="54" s="1"/>
  <c r="O336" i="54" s="1"/>
  <c r="M335" i="54"/>
  <c r="N335" i="54" s="1"/>
  <c r="O335" i="54" s="1"/>
  <c r="M334" i="54"/>
  <c r="N334" i="54" s="1"/>
  <c r="O334" i="54" s="1"/>
  <c r="N333" i="54"/>
  <c r="O333" i="54" s="1"/>
  <c r="M333" i="54"/>
  <c r="M332" i="54"/>
  <c r="N332" i="54" s="1"/>
  <c r="O332" i="54" s="1"/>
  <c r="M331" i="54"/>
  <c r="N331" i="54" s="1"/>
  <c r="O331" i="54" s="1"/>
  <c r="N330" i="54"/>
  <c r="O330" i="54" s="1"/>
  <c r="M330" i="54"/>
  <c r="M329" i="54"/>
  <c r="N329" i="54" s="1"/>
  <c r="O329" i="54" s="1"/>
  <c r="M328" i="54"/>
  <c r="N328" i="54" s="1"/>
  <c r="O328" i="54" s="1"/>
  <c r="M327" i="54"/>
  <c r="N327" i="54" s="1"/>
  <c r="O327" i="54" s="1"/>
  <c r="M326" i="54"/>
  <c r="N326" i="54" s="1"/>
  <c r="O326" i="54" s="1"/>
  <c r="M325" i="54"/>
  <c r="N325" i="54" s="1"/>
  <c r="O325" i="54" s="1"/>
  <c r="M324" i="54"/>
  <c r="N324" i="54" s="1"/>
  <c r="O324" i="54" s="1"/>
  <c r="M323" i="54"/>
  <c r="N323" i="54" s="1"/>
  <c r="O323" i="54" s="1"/>
  <c r="M322" i="54"/>
  <c r="N322" i="54" s="1"/>
  <c r="O322" i="54" s="1"/>
  <c r="M321" i="54"/>
  <c r="N321" i="54" s="1"/>
  <c r="O321" i="54" s="1"/>
  <c r="M320" i="54"/>
  <c r="N320" i="54" s="1"/>
  <c r="O320" i="54" s="1"/>
  <c r="M319" i="54"/>
  <c r="N319" i="54" s="1"/>
  <c r="O319" i="54" s="1"/>
  <c r="M318" i="54"/>
  <c r="N318" i="54" s="1"/>
  <c r="O318" i="54" s="1"/>
  <c r="M317" i="54"/>
  <c r="N317" i="54" s="1"/>
  <c r="O317" i="54" s="1"/>
  <c r="M316" i="54"/>
  <c r="N316" i="54" s="1"/>
  <c r="O316" i="54" s="1"/>
  <c r="M315" i="54"/>
  <c r="N315" i="54" s="1"/>
  <c r="O315" i="54" s="1"/>
  <c r="M314" i="54"/>
  <c r="N314" i="54" s="1"/>
  <c r="O314" i="54" s="1"/>
  <c r="M313" i="54"/>
  <c r="N313" i="54" s="1"/>
  <c r="O313" i="54" s="1"/>
  <c r="M312" i="54"/>
  <c r="N312" i="54" s="1"/>
  <c r="O312" i="54" s="1"/>
  <c r="M311" i="54"/>
  <c r="N311" i="54" s="1"/>
  <c r="O311" i="54" s="1"/>
  <c r="N310" i="54"/>
  <c r="O310" i="54" s="1"/>
  <c r="M310" i="54"/>
  <c r="M309" i="54"/>
  <c r="N309" i="54" s="1"/>
  <c r="O309" i="54" s="1"/>
  <c r="M308" i="54"/>
  <c r="N308" i="54" s="1"/>
  <c r="O308" i="54" s="1"/>
  <c r="M307" i="54"/>
  <c r="N307" i="54" s="1"/>
  <c r="O307" i="54" s="1"/>
  <c r="M306" i="54"/>
  <c r="N306" i="54" s="1"/>
  <c r="O306" i="54" s="1"/>
  <c r="M305" i="54"/>
  <c r="N305" i="54" s="1"/>
  <c r="O305" i="54" s="1"/>
  <c r="M304" i="54"/>
  <c r="N304" i="54" s="1"/>
  <c r="O304" i="54" s="1"/>
  <c r="M303" i="54"/>
  <c r="N303" i="54" s="1"/>
  <c r="O303" i="54" s="1"/>
  <c r="M302" i="54"/>
  <c r="N302" i="54" s="1"/>
  <c r="O302" i="54" s="1"/>
  <c r="M301" i="54"/>
  <c r="N301" i="54" s="1"/>
  <c r="O301" i="54" s="1"/>
  <c r="M300" i="54"/>
  <c r="N300" i="54" s="1"/>
  <c r="O300" i="54" s="1"/>
  <c r="M299" i="54"/>
  <c r="N299" i="54" s="1"/>
  <c r="O299" i="54" s="1"/>
  <c r="M298" i="54"/>
  <c r="N298" i="54" s="1"/>
  <c r="O298" i="54" s="1"/>
  <c r="M297" i="54"/>
  <c r="N297" i="54" s="1"/>
  <c r="O297" i="54" s="1"/>
  <c r="M296" i="54"/>
  <c r="N296" i="54" s="1"/>
  <c r="O296" i="54" s="1"/>
  <c r="M295" i="54"/>
  <c r="N295" i="54" s="1"/>
  <c r="O295" i="54" s="1"/>
  <c r="M294" i="54"/>
  <c r="N294" i="54" s="1"/>
  <c r="O294" i="54" s="1"/>
  <c r="M293" i="54"/>
  <c r="N293" i="54" s="1"/>
  <c r="O293" i="54" s="1"/>
  <c r="M292" i="54"/>
  <c r="N292" i="54" s="1"/>
  <c r="O292" i="54" s="1"/>
  <c r="M291" i="54"/>
  <c r="N291" i="54" s="1"/>
  <c r="O291" i="54" s="1"/>
  <c r="M290" i="54"/>
  <c r="N290" i="54" s="1"/>
  <c r="O290" i="54" s="1"/>
  <c r="M289" i="54"/>
  <c r="N289" i="54" s="1"/>
  <c r="O289" i="54" s="1"/>
  <c r="M288" i="54"/>
  <c r="N288" i="54" s="1"/>
  <c r="O288" i="54" s="1"/>
  <c r="M287" i="54"/>
  <c r="N287" i="54" s="1"/>
  <c r="O287" i="54" s="1"/>
  <c r="M286" i="54"/>
  <c r="N286" i="54" s="1"/>
  <c r="O286" i="54" s="1"/>
  <c r="N285" i="54"/>
  <c r="O285" i="54" s="1"/>
  <c r="M285" i="54"/>
  <c r="M284" i="54"/>
  <c r="N284" i="54" s="1"/>
  <c r="O284" i="54" s="1"/>
  <c r="M283" i="54"/>
  <c r="N283" i="54" s="1"/>
  <c r="O283" i="54" s="1"/>
  <c r="M282" i="54"/>
  <c r="N282" i="54" s="1"/>
  <c r="O282" i="54" s="1"/>
  <c r="M281" i="54"/>
  <c r="N281" i="54" s="1"/>
  <c r="O281" i="54" s="1"/>
  <c r="M280" i="54"/>
  <c r="N280" i="54" s="1"/>
  <c r="O280" i="54" s="1"/>
  <c r="M279" i="54"/>
  <c r="N279" i="54" s="1"/>
  <c r="O279" i="54" s="1"/>
  <c r="M278" i="54"/>
  <c r="N278" i="54" s="1"/>
  <c r="O278" i="54" s="1"/>
  <c r="M277" i="54"/>
  <c r="N277" i="54" s="1"/>
  <c r="O277" i="54" s="1"/>
  <c r="M276" i="54"/>
  <c r="N276" i="54" s="1"/>
  <c r="O276" i="54" s="1"/>
  <c r="M275" i="54"/>
  <c r="N275" i="54" s="1"/>
  <c r="O275" i="54" s="1"/>
  <c r="M274" i="54"/>
  <c r="N274" i="54" s="1"/>
  <c r="O274" i="54" s="1"/>
  <c r="M273" i="54"/>
  <c r="N273" i="54" s="1"/>
  <c r="O273" i="54" s="1"/>
  <c r="M272" i="54"/>
  <c r="N272" i="54" s="1"/>
  <c r="O272" i="54" s="1"/>
  <c r="M271" i="54"/>
  <c r="N271" i="54" s="1"/>
  <c r="O271" i="54" s="1"/>
  <c r="M270" i="54"/>
  <c r="N270" i="54" s="1"/>
  <c r="O270" i="54" s="1"/>
  <c r="M269" i="54"/>
  <c r="N269" i="54" s="1"/>
  <c r="O269" i="54" s="1"/>
  <c r="M268" i="54"/>
  <c r="N268" i="54" s="1"/>
  <c r="O268" i="54" s="1"/>
  <c r="M267" i="54"/>
  <c r="N267" i="54" s="1"/>
  <c r="O267" i="54" s="1"/>
  <c r="M266" i="54"/>
  <c r="N266" i="54" s="1"/>
  <c r="O266" i="54" s="1"/>
  <c r="M265" i="54"/>
  <c r="N265" i="54" s="1"/>
  <c r="O265" i="54" s="1"/>
  <c r="M264" i="54"/>
  <c r="N264" i="54" s="1"/>
  <c r="O264" i="54" s="1"/>
  <c r="M263" i="54"/>
  <c r="N263" i="54" s="1"/>
  <c r="O263" i="54" s="1"/>
  <c r="M262" i="54"/>
  <c r="N262" i="54" s="1"/>
  <c r="O262" i="54" s="1"/>
  <c r="M261" i="54"/>
  <c r="N261" i="54" s="1"/>
  <c r="O261" i="54" s="1"/>
  <c r="M260" i="54"/>
  <c r="N260" i="54" s="1"/>
  <c r="O260" i="54" s="1"/>
  <c r="M259" i="54"/>
  <c r="N259" i="54" s="1"/>
  <c r="O259" i="54" s="1"/>
  <c r="M258" i="54"/>
  <c r="N258" i="54" s="1"/>
  <c r="O258" i="54" s="1"/>
  <c r="M257" i="54"/>
  <c r="N257" i="54" s="1"/>
  <c r="O257" i="54" s="1"/>
  <c r="M256" i="54"/>
  <c r="N256" i="54" s="1"/>
  <c r="O256" i="54" s="1"/>
  <c r="M255" i="54"/>
  <c r="N255" i="54" s="1"/>
  <c r="O255" i="54" s="1"/>
  <c r="M254" i="54"/>
  <c r="N254" i="54" s="1"/>
  <c r="O254" i="54" s="1"/>
  <c r="M253" i="54"/>
  <c r="N253" i="54" s="1"/>
  <c r="O253" i="54" s="1"/>
  <c r="M252" i="54"/>
  <c r="N252" i="54" s="1"/>
  <c r="O252" i="54" s="1"/>
  <c r="M251" i="54"/>
  <c r="N251" i="54" s="1"/>
  <c r="O251" i="54" s="1"/>
  <c r="M250" i="54"/>
  <c r="N250" i="54" s="1"/>
  <c r="O250" i="54" s="1"/>
  <c r="M249" i="54"/>
  <c r="N249" i="54" s="1"/>
  <c r="O249" i="54" s="1"/>
  <c r="M248" i="54"/>
  <c r="N248" i="54" s="1"/>
  <c r="O248" i="54" s="1"/>
  <c r="M247" i="54"/>
  <c r="N247" i="54" s="1"/>
  <c r="O247" i="54" s="1"/>
  <c r="M246" i="54"/>
  <c r="N246" i="54" s="1"/>
  <c r="O246" i="54" s="1"/>
  <c r="M245" i="54"/>
  <c r="N245" i="54" s="1"/>
  <c r="O245" i="54" s="1"/>
  <c r="M244" i="54"/>
  <c r="N244" i="54" s="1"/>
  <c r="O244" i="54" s="1"/>
  <c r="M243" i="54"/>
  <c r="N243" i="54" s="1"/>
  <c r="O243" i="54" s="1"/>
  <c r="M242" i="54"/>
  <c r="N242" i="54" s="1"/>
  <c r="O242" i="54" s="1"/>
  <c r="N241" i="54"/>
  <c r="O241" i="54" s="1"/>
  <c r="M241" i="54"/>
  <c r="M240" i="54"/>
  <c r="N240" i="54" s="1"/>
  <c r="O240" i="54" s="1"/>
  <c r="M239" i="54"/>
  <c r="N239" i="54" s="1"/>
  <c r="O239" i="54" s="1"/>
  <c r="M238" i="54"/>
  <c r="N238" i="54" s="1"/>
  <c r="O238" i="54" s="1"/>
  <c r="M237" i="54"/>
  <c r="N237" i="54" s="1"/>
  <c r="O237" i="54" s="1"/>
  <c r="M236" i="54"/>
  <c r="N236" i="54" s="1"/>
  <c r="O236" i="54" s="1"/>
  <c r="M235" i="54"/>
  <c r="N235" i="54" s="1"/>
  <c r="O235" i="54" s="1"/>
  <c r="N234" i="54"/>
  <c r="O234" i="54" s="1"/>
  <c r="M234" i="54"/>
  <c r="M233" i="54"/>
  <c r="N233" i="54" s="1"/>
  <c r="O233" i="54" s="1"/>
  <c r="M232" i="54"/>
  <c r="N232" i="54" s="1"/>
  <c r="O232" i="54" s="1"/>
  <c r="M231" i="54"/>
  <c r="N231" i="54" s="1"/>
  <c r="O231" i="54" s="1"/>
  <c r="M230" i="54"/>
  <c r="N230" i="54" s="1"/>
  <c r="O230" i="54" s="1"/>
  <c r="M229" i="54"/>
  <c r="N229" i="54" s="1"/>
  <c r="O229" i="54" s="1"/>
  <c r="M228" i="54"/>
  <c r="N228" i="54" s="1"/>
  <c r="O228" i="54" s="1"/>
  <c r="M227" i="54"/>
  <c r="N227" i="54" s="1"/>
  <c r="O227" i="54" s="1"/>
  <c r="M226" i="54"/>
  <c r="N226" i="54" s="1"/>
  <c r="O226" i="54" s="1"/>
  <c r="N225" i="54"/>
  <c r="O225" i="54" s="1"/>
  <c r="M225" i="54"/>
  <c r="M224" i="54"/>
  <c r="N224" i="54" s="1"/>
  <c r="O224" i="54" s="1"/>
  <c r="M223" i="54"/>
  <c r="N223" i="54" s="1"/>
  <c r="O223" i="54" s="1"/>
  <c r="M222" i="54"/>
  <c r="N222" i="54" s="1"/>
  <c r="O222" i="54" s="1"/>
  <c r="M221" i="54"/>
  <c r="N221" i="54" s="1"/>
  <c r="O221" i="54" s="1"/>
  <c r="M220" i="54"/>
  <c r="N220" i="54" s="1"/>
  <c r="O220" i="54" s="1"/>
  <c r="M219" i="54"/>
  <c r="N219" i="54" s="1"/>
  <c r="O219" i="54" s="1"/>
  <c r="M218" i="54"/>
  <c r="N218" i="54" s="1"/>
  <c r="O218" i="54" s="1"/>
  <c r="M217" i="54"/>
  <c r="N217" i="54" s="1"/>
  <c r="O217" i="54" s="1"/>
  <c r="N216" i="54"/>
  <c r="O216" i="54" s="1"/>
  <c r="M216" i="54"/>
  <c r="M215" i="54"/>
  <c r="N215" i="54" s="1"/>
  <c r="O215" i="54" s="1"/>
  <c r="M214" i="54"/>
  <c r="N214" i="54" s="1"/>
  <c r="O214" i="54" s="1"/>
  <c r="M213" i="54"/>
  <c r="N213" i="54" s="1"/>
  <c r="O213" i="54" s="1"/>
  <c r="M212" i="54"/>
  <c r="N212" i="54" s="1"/>
  <c r="O212" i="54" s="1"/>
  <c r="M211" i="54"/>
  <c r="N211" i="54" s="1"/>
  <c r="O211" i="54" s="1"/>
  <c r="M210" i="54"/>
  <c r="N210" i="54" s="1"/>
  <c r="O210" i="54" s="1"/>
  <c r="M209" i="54"/>
  <c r="N209" i="54" s="1"/>
  <c r="O209" i="54" s="1"/>
  <c r="M208" i="54"/>
  <c r="N208" i="54" s="1"/>
  <c r="O208" i="54" s="1"/>
  <c r="M207" i="54"/>
  <c r="N207" i="54" s="1"/>
  <c r="O207" i="54" s="1"/>
  <c r="M206" i="54"/>
  <c r="N206" i="54" s="1"/>
  <c r="O206" i="54" s="1"/>
  <c r="M205" i="54"/>
  <c r="N205" i="54" s="1"/>
  <c r="O205" i="54" s="1"/>
  <c r="M204" i="54"/>
  <c r="N204" i="54" s="1"/>
  <c r="O204" i="54" s="1"/>
  <c r="M203" i="54"/>
  <c r="N203" i="54" s="1"/>
  <c r="O203" i="54" s="1"/>
  <c r="M202" i="54"/>
  <c r="N202" i="54" s="1"/>
  <c r="O202" i="54" s="1"/>
  <c r="M201" i="54"/>
  <c r="N201" i="54" s="1"/>
  <c r="O201" i="54" s="1"/>
  <c r="M200" i="54"/>
  <c r="N200" i="54" s="1"/>
  <c r="O200" i="54" s="1"/>
  <c r="M199" i="54"/>
  <c r="N199" i="54" s="1"/>
  <c r="O199" i="54" s="1"/>
  <c r="M198" i="54"/>
  <c r="N198" i="54" s="1"/>
  <c r="O198" i="54" s="1"/>
  <c r="N197" i="54"/>
  <c r="O197" i="54" s="1"/>
  <c r="M197" i="54"/>
  <c r="M196" i="54"/>
  <c r="N196" i="54" s="1"/>
  <c r="O196" i="54" s="1"/>
  <c r="M195" i="54"/>
  <c r="N195" i="54" s="1"/>
  <c r="O195" i="54" s="1"/>
  <c r="M194" i="54"/>
  <c r="N194" i="54" s="1"/>
  <c r="O194" i="54" s="1"/>
  <c r="M193" i="54"/>
  <c r="N193" i="54" s="1"/>
  <c r="O193" i="54" s="1"/>
  <c r="M192" i="54"/>
  <c r="N192" i="54" s="1"/>
  <c r="O192" i="54" s="1"/>
  <c r="M191" i="54"/>
  <c r="N191" i="54" s="1"/>
  <c r="O191" i="54" s="1"/>
  <c r="M190" i="54"/>
  <c r="N190" i="54" s="1"/>
  <c r="O190" i="54" s="1"/>
  <c r="M189" i="54"/>
  <c r="N189" i="54" s="1"/>
  <c r="O189" i="54" s="1"/>
  <c r="N188" i="54"/>
  <c r="O188" i="54" s="1"/>
  <c r="M188" i="54"/>
  <c r="M187" i="54"/>
  <c r="N187" i="54" s="1"/>
  <c r="O187" i="54" s="1"/>
  <c r="M186" i="54"/>
  <c r="N186" i="54" s="1"/>
  <c r="O186" i="54" s="1"/>
  <c r="M185" i="54"/>
  <c r="N185" i="54" s="1"/>
  <c r="O185" i="54" s="1"/>
  <c r="M184" i="54"/>
  <c r="N184" i="54" s="1"/>
  <c r="O184" i="54" s="1"/>
  <c r="M183" i="54"/>
  <c r="N183" i="54" s="1"/>
  <c r="O183" i="54" s="1"/>
  <c r="M182" i="54"/>
  <c r="N182" i="54" s="1"/>
  <c r="O182" i="54" s="1"/>
  <c r="M181" i="54"/>
  <c r="N181" i="54" s="1"/>
  <c r="O181" i="54" s="1"/>
  <c r="M180" i="54"/>
  <c r="N180" i="54" s="1"/>
  <c r="O180" i="54" s="1"/>
  <c r="M179" i="54"/>
  <c r="N179" i="54" s="1"/>
  <c r="O179" i="54" s="1"/>
  <c r="M178" i="54"/>
  <c r="N178" i="54" s="1"/>
  <c r="O178" i="54" s="1"/>
  <c r="M177" i="54"/>
  <c r="N177" i="54" s="1"/>
  <c r="O177" i="54" s="1"/>
  <c r="M176" i="54"/>
  <c r="N176" i="54" s="1"/>
  <c r="O176" i="54" s="1"/>
  <c r="M175" i="54"/>
  <c r="N175" i="54" s="1"/>
  <c r="O175" i="54" s="1"/>
  <c r="M174" i="54"/>
  <c r="N174" i="54" s="1"/>
  <c r="O174" i="54" s="1"/>
  <c r="M173" i="54"/>
  <c r="N173" i="54" s="1"/>
  <c r="O173" i="54" s="1"/>
  <c r="M172" i="54"/>
  <c r="N172" i="54" s="1"/>
  <c r="O172" i="54" s="1"/>
  <c r="M171" i="54"/>
  <c r="N171" i="54" s="1"/>
  <c r="O171" i="54" s="1"/>
  <c r="M170" i="54"/>
  <c r="N170" i="54" s="1"/>
  <c r="O170" i="54" s="1"/>
  <c r="M169" i="54"/>
  <c r="N169" i="54" s="1"/>
  <c r="O169" i="54" s="1"/>
  <c r="M168" i="54"/>
  <c r="N168" i="54" s="1"/>
  <c r="O168" i="54" s="1"/>
  <c r="M167" i="54"/>
  <c r="N167" i="54" s="1"/>
  <c r="O167" i="54" s="1"/>
  <c r="M166" i="54"/>
  <c r="N166" i="54" s="1"/>
  <c r="O166" i="54" s="1"/>
  <c r="N165" i="54"/>
  <c r="O165" i="54" s="1"/>
  <c r="M165" i="54"/>
  <c r="M164" i="54"/>
  <c r="N164" i="54" s="1"/>
  <c r="O164" i="54" s="1"/>
  <c r="M163" i="54"/>
  <c r="N163" i="54" s="1"/>
  <c r="O163" i="54" s="1"/>
  <c r="M162" i="54"/>
  <c r="N162" i="54" s="1"/>
  <c r="O162" i="54" s="1"/>
  <c r="M161" i="54"/>
  <c r="N161" i="54" s="1"/>
  <c r="O161" i="54" s="1"/>
  <c r="M160" i="54"/>
  <c r="N160" i="54" s="1"/>
  <c r="O160" i="54" s="1"/>
  <c r="M159" i="54"/>
  <c r="N159" i="54" s="1"/>
  <c r="O159" i="54" s="1"/>
  <c r="M158" i="54"/>
  <c r="N158" i="54" s="1"/>
  <c r="O158" i="54" s="1"/>
  <c r="M157" i="54"/>
  <c r="N157" i="54" s="1"/>
  <c r="O157" i="54" s="1"/>
  <c r="M156" i="54"/>
  <c r="N156" i="54" s="1"/>
  <c r="O156" i="54" s="1"/>
  <c r="M155" i="54"/>
  <c r="N155" i="54" s="1"/>
  <c r="O155" i="54" s="1"/>
  <c r="M154" i="54"/>
  <c r="N154" i="54" s="1"/>
  <c r="O154" i="54" s="1"/>
  <c r="M153" i="54"/>
  <c r="N153" i="54" s="1"/>
  <c r="O153" i="54" s="1"/>
  <c r="M152" i="54"/>
  <c r="N152" i="54" s="1"/>
  <c r="O152" i="54" s="1"/>
  <c r="M151" i="54"/>
  <c r="N151" i="54" s="1"/>
  <c r="O151" i="54" s="1"/>
  <c r="M150" i="54"/>
  <c r="N150" i="54" s="1"/>
  <c r="O150" i="54" s="1"/>
  <c r="M149" i="54"/>
  <c r="N149" i="54" s="1"/>
  <c r="O149" i="54" s="1"/>
  <c r="M148" i="54"/>
  <c r="N148" i="54" s="1"/>
  <c r="O148" i="54" s="1"/>
  <c r="M147" i="54"/>
  <c r="N147" i="54" s="1"/>
  <c r="O147" i="54" s="1"/>
  <c r="M146" i="54"/>
  <c r="N146" i="54" s="1"/>
  <c r="O146" i="54" s="1"/>
  <c r="M145" i="54"/>
  <c r="N145" i="54" s="1"/>
  <c r="O145" i="54" s="1"/>
  <c r="M144" i="54"/>
  <c r="N144" i="54" s="1"/>
  <c r="O144" i="54" s="1"/>
  <c r="M143" i="54"/>
  <c r="N143" i="54" s="1"/>
  <c r="O143" i="54" s="1"/>
  <c r="N142" i="54"/>
  <c r="O142" i="54" s="1"/>
  <c r="M142" i="54"/>
  <c r="M141" i="54"/>
  <c r="N141" i="54" s="1"/>
  <c r="O141" i="54" s="1"/>
  <c r="M140" i="54"/>
  <c r="N140" i="54" s="1"/>
  <c r="O140" i="54" s="1"/>
  <c r="N139" i="54"/>
  <c r="O139" i="54" s="1"/>
  <c r="M139" i="54"/>
  <c r="M138" i="54"/>
  <c r="N138" i="54" s="1"/>
  <c r="O138" i="54" s="1"/>
  <c r="M137" i="54"/>
  <c r="N137" i="54" s="1"/>
  <c r="O137" i="54" s="1"/>
  <c r="M136" i="54"/>
  <c r="N136" i="54" s="1"/>
  <c r="O136" i="54" s="1"/>
  <c r="M135" i="54"/>
  <c r="N135" i="54" s="1"/>
  <c r="O135" i="54" s="1"/>
  <c r="M134" i="54"/>
  <c r="N134" i="54" s="1"/>
  <c r="O134" i="54" s="1"/>
  <c r="M133" i="54"/>
  <c r="N133" i="54" s="1"/>
  <c r="O133" i="54" s="1"/>
  <c r="M132" i="54"/>
  <c r="N132" i="54" s="1"/>
  <c r="O132" i="54" s="1"/>
  <c r="M131" i="54"/>
  <c r="N131" i="54" s="1"/>
  <c r="O131" i="54" s="1"/>
  <c r="M130" i="54"/>
  <c r="N130" i="54" s="1"/>
  <c r="O130" i="54" s="1"/>
  <c r="M129" i="54"/>
  <c r="N129" i="54" s="1"/>
  <c r="O129" i="54" s="1"/>
  <c r="M128" i="54"/>
  <c r="N128" i="54" s="1"/>
  <c r="O128" i="54" s="1"/>
  <c r="M127" i="54"/>
  <c r="N127" i="54" s="1"/>
  <c r="O127" i="54" s="1"/>
  <c r="M126" i="54"/>
  <c r="N126" i="54" s="1"/>
  <c r="O126" i="54" s="1"/>
  <c r="M125" i="54"/>
  <c r="N125" i="54" s="1"/>
  <c r="O125" i="54" s="1"/>
  <c r="M124" i="54"/>
  <c r="N124" i="54" s="1"/>
  <c r="O124" i="54" s="1"/>
  <c r="M123" i="54"/>
  <c r="N123" i="54" s="1"/>
  <c r="O123" i="54" s="1"/>
  <c r="M122" i="54"/>
  <c r="N122" i="54" s="1"/>
  <c r="O122" i="54" s="1"/>
  <c r="M121" i="54"/>
  <c r="N121" i="54" s="1"/>
  <c r="O121" i="54" s="1"/>
  <c r="M120" i="54"/>
  <c r="N120" i="54" s="1"/>
  <c r="O120" i="54" s="1"/>
  <c r="M119" i="54"/>
  <c r="N119" i="54" s="1"/>
  <c r="O119" i="54" s="1"/>
  <c r="M118" i="54"/>
  <c r="N118" i="54" s="1"/>
  <c r="O118" i="54" s="1"/>
  <c r="M117" i="54"/>
  <c r="N117" i="54" s="1"/>
  <c r="O117" i="54" s="1"/>
  <c r="M116" i="54"/>
  <c r="N116" i="54" s="1"/>
  <c r="O116" i="54" s="1"/>
  <c r="M115" i="54"/>
  <c r="N115" i="54" s="1"/>
  <c r="O115" i="54" s="1"/>
  <c r="M114" i="54"/>
  <c r="N114" i="54" s="1"/>
  <c r="O114" i="54" s="1"/>
  <c r="M113" i="54"/>
  <c r="N113" i="54" s="1"/>
  <c r="O113" i="54" s="1"/>
  <c r="M112" i="54"/>
  <c r="N112" i="54" s="1"/>
  <c r="O112" i="54" s="1"/>
  <c r="M111" i="54"/>
  <c r="N111" i="54" s="1"/>
  <c r="O111" i="54" s="1"/>
  <c r="M110" i="54"/>
  <c r="N110" i="54" s="1"/>
  <c r="O110" i="54" s="1"/>
  <c r="M109" i="54"/>
  <c r="N109" i="54" s="1"/>
  <c r="O109" i="54" s="1"/>
  <c r="M108" i="54"/>
  <c r="N108" i="54" s="1"/>
  <c r="O108" i="54" s="1"/>
  <c r="M107" i="54"/>
  <c r="N107" i="54" s="1"/>
  <c r="O107" i="54" s="1"/>
  <c r="M106" i="54"/>
  <c r="N106" i="54" s="1"/>
  <c r="O106" i="54" s="1"/>
  <c r="M105" i="54"/>
  <c r="N105" i="54" s="1"/>
  <c r="O105" i="54" s="1"/>
  <c r="M104" i="54"/>
  <c r="N104" i="54" s="1"/>
  <c r="O104" i="54" s="1"/>
  <c r="M103" i="54"/>
  <c r="N103" i="54" s="1"/>
  <c r="O103" i="54" s="1"/>
  <c r="M102" i="54"/>
  <c r="N102" i="54" s="1"/>
  <c r="O102" i="54" s="1"/>
  <c r="M101" i="54"/>
  <c r="N101" i="54" s="1"/>
  <c r="O101" i="54" s="1"/>
  <c r="M100" i="54"/>
  <c r="N100" i="54" s="1"/>
  <c r="O100" i="54" s="1"/>
  <c r="M99" i="54"/>
  <c r="N99" i="54" s="1"/>
  <c r="O99" i="54" s="1"/>
  <c r="M98" i="54"/>
  <c r="N98" i="54" s="1"/>
  <c r="O98" i="54" s="1"/>
  <c r="M97" i="54"/>
  <c r="N97" i="54" s="1"/>
  <c r="O97" i="54" s="1"/>
  <c r="M96" i="54"/>
  <c r="N96" i="54" s="1"/>
  <c r="O96" i="54" s="1"/>
  <c r="M95" i="54"/>
  <c r="N95" i="54" s="1"/>
  <c r="O95" i="54" s="1"/>
  <c r="M94" i="54"/>
  <c r="N94" i="54" s="1"/>
  <c r="O94" i="54" s="1"/>
  <c r="M93" i="54"/>
  <c r="N93" i="54" s="1"/>
  <c r="O93" i="54" s="1"/>
  <c r="M92" i="54"/>
  <c r="N92" i="54" s="1"/>
  <c r="O92" i="54" s="1"/>
  <c r="M91" i="54"/>
  <c r="N91" i="54" s="1"/>
  <c r="O91" i="54" s="1"/>
  <c r="M90" i="54"/>
  <c r="N90" i="54" s="1"/>
  <c r="O90" i="54" s="1"/>
  <c r="M89" i="54"/>
  <c r="N89" i="54" s="1"/>
  <c r="O89" i="54" s="1"/>
  <c r="M88" i="54"/>
  <c r="N88" i="54" s="1"/>
  <c r="O88" i="54" s="1"/>
  <c r="M87" i="54"/>
  <c r="N87" i="54" s="1"/>
  <c r="O87" i="54" s="1"/>
  <c r="M86" i="54"/>
  <c r="N86" i="54" s="1"/>
  <c r="O86" i="54" s="1"/>
  <c r="M85" i="54"/>
  <c r="N85" i="54" s="1"/>
  <c r="O85" i="54" s="1"/>
  <c r="M84" i="54"/>
  <c r="N84" i="54" s="1"/>
  <c r="O84" i="54" s="1"/>
  <c r="M83" i="54"/>
  <c r="N83" i="54" s="1"/>
  <c r="O83" i="54" s="1"/>
  <c r="M82" i="54"/>
  <c r="N82" i="54" s="1"/>
  <c r="O82" i="54" s="1"/>
  <c r="M81" i="54"/>
  <c r="N81" i="54" s="1"/>
  <c r="O81" i="54" s="1"/>
  <c r="M80" i="54"/>
  <c r="N80" i="54" s="1"/>
  <c r="O80" i="54" s="1"/>
  <c r="M79" i="54"/>
  <c r="N79" i="54" s="1"/>
  <c r="O79" i="54" s="1"/>
  <c r="M78" i="54"/>
  <c r="N78" i="54" s="1"/>
  <c r="O78" i="54" s="1"/>
  <c r="M77" i="54"/>
  <c r="N77" i="54" s="1"/>
  <c r="O77" i="54" s="1"/>
  <c r="M76" i="54"/>
  <c r="N76" i="54" s="1"/>
  <c r="O76" i="54" s="1"/>
  <c r="M75" i="54"/>
  <c r="N75" i="54" s="1"/>
  <c r="O75" i="54" s="1"/>
  <c r="M74" i="54"/>
  <c r="N74" i="54" s="1"/>
  <c r="O74" i="54" s="1"/>
  <c r="M73" i="54"/>
  <c r="N73" i="54" s="1"/>
  <c r="O73" i="54" s="1"/>
  <c r="N72" i="54"/>
  <c r="O72" i="54" s="1"/>
  <c r="M72" i="54"/>
  <c r="M71" i="54"/>
  <c r="N71" i="54" s="1"/>
  <c r="O71" i="54" s="1"/>
  <c r="M70" i="54"/>
  <c r="N70" i="54" s="1"/>
  <c r="O70" i="54" s="1"/>
  <c r="M69" i="54"/>
  <c r="N69" i="54" s="1"/>
  <c r="O69" i="54" s="1"/>
  <c r="M68" i="54"/>
  <c r="N68" i="54" s="1"/>
  <c r="O68" i="54" s="1"/>
  <c r="M67" i="54"/>
  <c r="N67" i="54" s="1"/>
  <c r="O67" i="54" s="1"/>
  <c r="M66" i="54"/>
  <c r="N66" i="54" s="1"/>
  <c r="O66" i="54" s="1"/>
  <c r="M65" i="54"/>
  <c r="N65" i="54" s="1"/>
  <c r="O65" i="54" s="1"/>
  <c r="M64" i="54"/>
  <c r="N64" i="54" s="1"/>
  <c r="O64" i="54" s="1"/>
  <c r="M63" i="54"/>
  <c r="N63" i="54" s="1"/>
  <c r="O63" i="54" s="1"/>
  <c r="M62" i="54"/>
  <c r="N62" i="54" s="1"/>
  <c r="O62" i="54" s="1"/>
  <c r="M61" i="54"/>
  <c r="N61" i="54" s="1"/>
  <c r="O61" i="54" s="1"/>
  <c r="M60" i="54"/>
  <c r="N60" i="54" s="1"/>
  <c r="O60" i="54" s="1"/>
  <c r="M59" i="54"/>
  <c r="N59" i="54" s="1"/>
  <c r="O59" i="54" s="1"/>
  <c r="M58" i="54"/>
  <c r="N58" i="54" s="1"/>
  <c r="O58" i="54" s="1"/>
  <c r="M57" i="54"/>
  <c r="N57" i="54" s="1"/>
  <c r="O57" i="54" s="1"/>
  <c r="M56" i="54"/>
  <c r="N56" i="54" s="1"/>
  <c r="O56" i="54" s="1"/>
  <c r="M55" i="54"/>
  <c r="N55" i="54" s="1"/>
  <c r="O55" i="54" s="1"/>
  <c r="M54" i="54"/>
  <c r="N54" i="54" s="1"/>
  <c r="O54" i="54" s="1"/>
  <c r="M53" i="54"/>
  <c r="N53" i="54" s="1"/>
  <c r="O53" i="54" s="1"/>
  <c r="M52" i="54"/>
  <c r="N52" i="54" s="1"/>
  <c r="O52" i="54" s="1"/>
  <c r="M51" i="54"/>
  <c r="N51" i="54" s="1"/>
  <c r="O51" i="54" s="1"/>
  <c r="M50" i="54"/>
  <c r="N50" i="54" s="1"/>
  <c r="O50" i="54" s="1"/>
  <c r="M49" i="54"/>
  <c r="N49" i="54" s="1"/>
  <c r="O49" i="54" s="1"/>
  <c r="M48" i="54"/>
  <c r="N48" i="54" s="1"/>
  <c r="O48" i="54" s="1"/>
  <c r="M47" i="54"/>
  <c r="N47" i="54" s="1"/>
  <c r="O47" i="54" s="1"/>
  <c r="M46" i="54"/>
  <c r="N46" i="54" s="1"/>
  <c r="O46" i="54" s="1"/>
  <c r="M45" i="54"/>
  <c r="N45" i="54" s="1"/>
  <c r="O45" i="54" s="1"/>
  <c r="M44" i="54"/>
  <c r="N44" i="54" s="1"/>
  <c r="O44" i="54" s="1"/>
  <c r="M43" i="54"/>
  <c r="N43" i="54" s="1"/>
  <c r="O43" i="54" s="1"/>
  <c r="M42" i="54"/>
  <c r="N42" i="54" s="1"/>
  <c r="O42" i="54" s="1"/>
  <c r="M41" i="54"/>
  <c r="N41" i="54" s="1"/>
  <c r="O41" i="54" s="1"/>
  <c r="M40" i="54"/>
  <c r="N40" i="54" s="1"/>
  <c r="O40" i="54" s="1"/>
  <c r="M39" i="54"/>
  <c r="N39" i="54" s="1"/>
  <c r="O39" i="54" s="1"/>
  <c r="M38" i="54"/>
  <c r="N38" i="54" s="1"/>
  <c r="O38" i="54" s="1"/>
  <c r="M37" i="54"/>
  <c r="N37" i="54" s="1"/>
  <c r="O37" i="54" s="1"/>
  <c r="M36" i="54"/>
  <c r="N36" i="54" s="1"/>
  <c r="O36" i="54" s="1"/>
  <c r="M35" i="54"/>
  <c r="N35" i="54" s="1"/>
  <c r="O35" i="54" s="1"/>
  <c r="M34" i="54"/>
  <c r="N34" i="54" s="1"/>
  <c r="O34" i="54" s="1"/>
  <c r="M33" i="54"/>
  <c r="N33" i="54" s="1"/>
  <c r="O33" i="54" s="1"/>
  <c r="M32" i="54"/>
  <c r="N32" i="54" s="1"/>
  <c r="O32" i="54" s="1"/>
  <c r="M31" i="54"/>
  <c r="N31" i="54" s="1"/>
  <c r="O31" i="54" s="1"/>
  <c r="M30" i="54"/>
  <c r="N30" i="54" s="1"/>
  <c r="O30" i="54" s="1"/>
  <c r="M29" i="54"/>
  <c r="N29" i="54" s="1"/>
  <c r="O29" i="54" s="1"/>
  <c r="M28" i="54"/>
  <c r="N28" i="54" s="1"/>
  <c r="O28" i="54" s="1"/>
  <c r="M27" i="54"/>
  <c r="N27" i="54" s="1"/>
  <c r="O27" i="54" s="1"/>
  <c r="M26" i="54"/>
  <c r="N26" i="54" s="1"/>
  <c r="O26" i="54" s="1"/>
  <c r="M25" i="54"/>
  <c r="N25" i="54" s="1"/>
  <c r="O25" i="54" s="1"/>
  <c r="M24" i="54"/>
  <c r="N24" i="54" s="1"/>
  <c r="O24" i="54" s="1"/>
  <c r="M23" i="54"/>
  <c r="N23" i="54" s="1"/>
  <c r="O23" i="54" s="1"/>
  <c r="M22" i="54"/>
  <c r="N22" i="54" s="1"/>
  <c r="O22" i="54" s="1"/>
  <c r="M21" i="54"/>
  <c r="N21" i="54" s="1"/>
  <c r="O21" i="54" s="1"/>
  <c r="M20" i="54"/>
  <c r="N20" i="54" s="1"/>
  <c r="O20" i="54" s="1"/>
  <c r="M19" i="54"/>
  <c r="N19" i="54" s="1"/>
  <c r="O19" i="54" s="1"/>
  <c r="M18" i="54"/>
  <c r="N18" i="54" s="1"/>
  <c r="O18" i="54" s="1"/>
  <c r="M17" i="54"/>
  <c r="N17" i="54" s="1"/>
  <c r="O17" i="54" s="1"/>
  <c r="M16" i="54"/>
  <c r="N16" i="54" s="1"/>
  <c r="O16" i="54" s="1"/>
  <c r="M15" i="54"/>
  <c r="N15" i="54" s="1"/>
  <c r="O15" i="54" s="1"/>
  <c r="M14" i="54"/>
  <c r="N14" i="54" s="1"/>
  <c r="O14" i="54" s="1"/>
  <c r="M13" i="54"/>
  <c r="N13" i="54" s="1"/>
  <c r="O13" i="54" s="1"/>
  <c r="M12" i="54"/>
  <c r="N12" i="54" s="1"/>
  <c r="O12" i="54" s="1"/>
  <c r="M11" i="54"/>
  <c r="N11" i="54" s="1"/>
  <c r="O11" i="54" s="1"/>
  <c r="M10" i="54"/>
  <c r="N10" i="54" s="1"/>
  <c r="O10" i="54" s="1"/>
  <c r="M9" i="54"/>
  <c r="N9" i="54" s="1"/>
  <c r="O9" i="54" s="1"/>
  <c r="M8" i="54"/>
  <c r="N8" i="54" s="1"/>
  <c r="O8" i="54" s="1"/>
  <c r="M7" i="54"/>
  <c r="N7" i="54" s="1"/>
  <c r="O7" i="54" s="1"/>
  <c r="M6" i="54"/>
  <c r="N6" i="54" s="1"/>
  <c r="O6" i="54" s="1"/>
  <c r="M5" i="54"/>
  <c r="N5" i="54" s="1"/>
  <c r="O5" i="54" s="1"/>
  <c r="M4" i="54"/>
  <c r="N4" i="54" s="1"/>
  <c r="O4" i="54" s="1"/>
  <c r="M3" i="54"/>
  <c r="N3" i="54" s="1"/>
  <c r="O3" i="54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B336" i="54" s="1"/>
  <c r="B337" i="54" s="1"/>
  <c r="B338" i="54" s="1"/>
  <c r="B339" i="54" s="1"/>
  <c r="B340" i="54" s="1"/>
  <c r="B341" i="54" s="1"/>
  <c r="B342" i="54" s="1"/>
  <c r="B343" i="54" s="1"/>
  <c r="B344" i="54" s="1"/>
  <c r="B345" i="54" s="1"/>
  <c r="B346" i="54" s="1"/>
  <c r="B347" i="54" s="1"/>
  <c r="B348" i="54" s="1"/>
  <c r="B349" i="54" s="1"/>
  <c r="B350" i="54" s="1"/>
  <c r="B351" i="54" s="1"/>
  <c r="B352" i="54" s="1"/>
  <c r="B353" i="54" s="1"/>
  <c r="B354" i="54" s="1"/>
  <c r="B355" i="54" s="1"/>
  <c r="B356" i="54" s="1"/>
  <c r="B357" i="54" s="1"/>
  <c r="B358" i="54" s="1"/>
  <c r="B359" i="54" s="1"/>
  <c r="B360" i="54" s="1"/>
  <c r="B361" i="54" s="1"/>
  <c r="B362" i="54" s="1"/>
  <c r="B363" i="54" s="1"/>
  <c r="B364" i="54" s="1"/>
  <c r="B365" i="54" s="1"/>
  <c r="B366" i="54" s="1"/>
  <c r="B367" i="54" s="1"/>
  <c r="B368" i="54" s="1"/>
  <c r="B369" i="54" s="1"/>
  <c r="B370" i="54" s="1"/>
  <c r="B371" i="54" s="1"/>
  <c r="B372" i="54" s="1"/>
  <c r="B373" i="54" s="1"/>
  <c r="B374" i="54" s="1"/>
  <c r="B375" i="54" s="1"/>
  <c r="B376" i="54" s="1"/>
  <c r="B377" i="54" s="1"/>
  <c r="B378" i="54" s="1"/>
  <c r="B379" i="54" s="1"/>
  <c r="B380" i="54" s="1"/>
  <c r="B381" i="54" s="1"/>
  <c r="B382" i="54" s="1"/>
  <c r="B383" i="54" s="1"/>
  <c r="B384" i="54" s="1"/>
  <c r="B385" i="54" s="1"/>
  <c r="B386" i="54" s="1"/>
  <c r="B387" i="54" s="1"/>
  <c r="B388" i="54" s="1"/>
  <c r="B389" i="54" s="1"/>
  <c r="B390" i="54" s="1"/>
  <c r="B391" i="54" s="1"/>
  <c r="B392" i="54" s="1"/>
  <c r="B393" i="54" s="1"/>
  <c r="B394" i="54" s="1"/>
  <c r="B395" i="54" s="1"/>
  <c r="B396" i="54" s="1"/>
  <c r="B397" i="54" s="1"/>
  <c r="B398" i="54" s="1"/>
  <c r="B399" i="54" s="1"/>
  <c r="B400" i="54" s="1"/>
  <c r="B401" i="54" s="1"/>
  <c r="B402" i="54" s="1"/>
  <c r="B403" i="54" s="1"/>
  <c r="B404" i="54" s="1"/>
  <c r="B405" i="54" s="1"/>
  <c r="B406" i="54" s="1"/>
  <c r="B407" i="54" s="1"/>
  <c r="B408" i="54" s="1"/>
  <c r="B409" i="54" s="1"/>
  <c r="B410" i="54" s="1"/>
  <c r="B411" i="54" s="1"/>
  <c r="B412" i="54" s="1"/>
  <c r="B413" i="54" s="1"/>
  <c r="B414" i="54" s="1"/>
  <c r="B415" i="54" s="1"/>
  <c r="B416" i="54" s="1"/>
  <c r="B417" i="54" s="1"/>
  <c r="B418" i="54" s="1"/>
  <c r="B419" i="54" s="1"/>
  <c r="B420" i="54" s="1"/>
  <c r="B421" i="54" s="1"/>
  <c r="B422" i="54" s="1"/>
  <c r="B423" i="54" s="1"/>
  <c r="B424" i="54" s="1"/>
  <c r="B425" i="54" s="1"/>
  <c r="B426" i="54" s="1"/>
  <c r="B427" i="54" s="1"/>
  <c r="B428" i="54" s="1"/>
  <c r="B429" i="54" s="1"/>
  <c r="B430" i="54" s="1"/>
  <c r="B431" i="54" s="1"/>
  <c r="B432" i="54" s="1"/>
  <c r="B433" i="54" s="1"/>
  <c r="B434" i="54" s="1"/>
  <c r="B435" i="54" s="1"/>
  <c r="B436" i="54" s="1"/>
  <c r="B437" i="54" s="1"/>
  <c r="B438" i="54" s="1"/>
  <c r="B439" i="54" s="1"/>
  <c r="B440" i="54" s="1"/>
  <c r="B441" i="54" s="1"/>
  <c r="B442" i="54" s="1"/>
  <c r="B443" i="54" s="1"/>
  <c r="B444" i="54" s="1"/>
  <c r="B445" i="54" s="1"/>
  <c r="B446" i="54" s="1"/>
  <c r="B447" i="54" s="1"/>
  <c r="B448" i="54" s="1"/>
  <c r="B449" i="54" s="1"/>
  <c r="B450" i="54" s="1"/>
  <c r="B451" i="54" s="1"/>
  <c r="B452" i="54" s="1"/>
  <c r="B453" i="54" s="1"/>
  <c r="B454" i="54" s="1"/>
  <c r="B455" i="54" s="1"/>
  <c r="B456" i="54" s="1"/>
  <c r="B457" i="54" s="1"/>
  <c r="B458" i="54" s="1"/>
  <c r="B459" i="54" s="1"/>
  <c r="B460" i="54" s="1"/>
  <c r="B461" i="54" s="1"/>
  <c r="B462" i="54" s="1"/>
  <c r="B463" i="54" s="1"/>
  <c r="B464" i="54" s="1"/>
  <c r="B465" i="54" s="1"/>
  <c r="B466" i="54" s="1"/>
  <c r="B467" i="54" s="1"/>
  <c r="B468" i="54" s="1"/>
  <c r="B469" i="54" s="1"/>
  <c r="B470" i="54" s="1"/>
  <c r="B471" i="54" s="1"/>
  <c r="B472" i="54" s="1"/>
  <c r="B473" i="54" s="1"/>
  <c r="B474" i="54" s="1"/>
  <c r="B475" i="54" s="1"/>
  <c r="B476" i="54" s="1"/>
  <c r="B477" i="54" s="1"/>
  <c r="B478" i="54" s="1"/>
  <c r="B479" i="54" s="1"/>
  <c r="B480" i="54" s="1"/>
  <c r="B481" i="54" s="1"/>
  <c r="B482" i="54" s="1"/>
  <c r="B483" i="54" s="1"/>
  <c r="B484" i="54" s="1"/>
  <c r="B485" i="54" s="1"/>
  <c r="B486" i="54" s="1"/>
  <c r="B487" i="54" s="1"/>
  <c r="B488" i="54" s="1"/>
  <c r="B489" i="54" s="1"/>
  <c r="B490" i="54" s="1"/>
  <c r="B491" i="54" s="1"/>
  <c r="B492" i="54" s="1"/>
  <c r="B493" i="54" s="1"/>
  <c r="B494" i="54" s="1"/>
  <c r="B495" i="54" s="1"/>
  <c r="B496" i="54" s="1"/>
  <c r="B497" i="54" s="1"/>
  <c r="B498" i="54" s="1"/>
  <c r="B499" i="54" s="1"/>
  <c r="B500" i="54" s="1"/>
  <c r="B501" i="54" s="1"/>
  <c r="B502" i="54" s="1"/>
  <c r="B503" i="54" s="1"/>
  <c r="B504" i="54" s="1"/>
  <c r="B505" i="54" s="1"/>
  <c r="B506" i="54" s="1"/>
  <c r="B507" i="54" s="1"/>
  <c r="B508" i="54" s="1"/>
  <c r="B509" i="54" s="1"/>
  <c r="B510" i="54" s="1"/>
  <c r="B511" i="54" s="1"/>
  <c r="B512" i="54" s="1"/>
  <c r="B513" i="54" s="1"/>
  <c r="B514" i="54" s="1"/>
  <c r="B515" i="54" s="1"/>
  <c r="B516" i="54" s="1"/>
  <c r="B517" i="54" s="1"/>
  <c r="B518" i="54" s="1"/>
  <c r="B519" i="54" s="1"/>
  <c r="B520" i="54" s="1"/>
  <c r="B521" i="54" s="1"/>
  <c r="B522" i="54" s="1"/>
  <c r="B523" i="54" s="1"/>
  <c r="B524" i="54" s="1"/>
  <c r="B525" i="54" s="1"/>
  <c r="B526" i="54" s="1"/>
  <c r="B527" i="54" s="1"/>
  <c r="B528" i="54" s="1"/>
  <c r="B529" i="54" s="1"/>
  <c r="B530" i="54" s="1"/>
  <c r="B531" i="54" s="1"/>
  <c r="B532" i="54" s="1"/>
  <c r="B533" i="54" s="1"/>
  <c r="B534" i="54" s="1"/>
  <c r="B535" i="54" s="1"/>
  <c r="B536" i="54" s="1"/>
  <c r="B537" i="54" s="1"/>
  <c r="B538" i="54" s="1"/>
  <c r="B539" i="54" s="1"/>
  <c r="B540" i="54" s="1"/>
  <c r="B541" i="54" s="1"/>
  <c r="B542" i="54" s="1"/>
  <c r="B543" i="54" s="1"/>
  <c r="B544" i="54" s="1"/>
  <c r="B545" i="54" s="1"/>
  <c r="B546" i="54" s="1"/>
  <c r="B547" i="54" s="1"/>
  <c r="B548" i="54" s="1"/>
  <c r="B549" i="54" s="1"/>
  <c r="B550" i="54" s="1"/>
  <c r="B551" i="54" s="1"/>
  <c r="B552" i="54" s="1"/>
  <c r="B553" i="54" s="1"/>
  <c r="B554" i="54" s="1"/>
  <c r="B555" i="54" s="1"/>
  <c r="B556" i="54" s="1"/>
  <c r="B557" i="54" s="1"/>
  <c r="B558" i="54" s="1"/>
  <c r="B559" i="54" s="1"/>
  <c r="B560" i="54" s="1"/>
  <c r="B561" i="54" s="1"/>
  <c r="B562" i="54" s="1"/>
  <c r="B563" i="54" s="1"/>
  <c r="B564" i="54" s="1"/>
  <c r="B565" i="54" s="1"/>
  <c r="B566" i="54" s="1"/>
  <c r="B567" i="54" s="1"/>
  <c r="B568" i="54" s="1"/>
  <c r="B569" i="54" s="1"/>
  <c r="B570" i="54" s="1"/>
  <c r="B571" i="54" s="1"/>
  <c r="B572" i="54" s="1"/>
  <c r="B573" i="54" s="1"/>
  <c r="B574" i="54" s="1"/>
  <c r="B575" i="54" s="1"/>
  <c r="B576" i="54" s="1"/>
  <c r="B577" i="54" s="1"/>
  <c r="B578" i="54" s="1"/>
  <c r="B579" i="54" s="1"/>
  <c r="B580" i="54" s="1"/>
  <c r="B581" i="54" s="1"/>
  <c r="B582" i="54" s="1"/>
  <c r="B583" i="54" s="1"/>
  <c r="B584" i="54" s="1"/>
  <c r="B585" i="54" s="1"/>
  <c r="B586" i="54" s="1"/>
  <c r="B587" i="54" s="1"/>
  <c r="B588" i="54" s="1"/>
  <c r="B589" i="54" s="1"/>
  <c r="B590" i="54" s="1"/>
  <c r="B591" i="54" s="1"/>
  <c r="B592" i="54" s="1"/>
  <c r="B593" i="54" s="1"/>
  <c r="B594" i="54" s="1"/>
  <c r="B595" i="54" s="1"/>
  <c r="B596" i="54" s="1"/>
  <c r="B597" i="54" s="1"/>
  <c r="B598" i="54" s="1"/>
  <c r="B599" i="54" s="1"/>
  <c r="B600" i="54" s="1"/>
  <c r="B601" i="54" s="1"/>
  <c r="B602" i="54" s="1"/>
  <c r="B603" i="54" s="1"/>
  <c r="B604" i="54" s="1"/>
  <c r="B605" i="54" s="1"/>
  <c r="B606" i="54" s="1"/>
  <c r="B607" i="54" s="1"/>
  <c r="B608" i="54" s="1"/>
  <c r="B609" i="54" s="1"/>
  <c r="B610" i="54" s="1"/>
  <c r="B611" i="54" s="1"/>
  <c r="B612" i="54" s="1"/>
  <c r="B613" i="54" s="1"/>
  <c r="B614" i="54" s="1"/>
  <c r="B615" i="54" s="1"/>
  <c r="B616" i="54" s="1"/>
  <c r="B617" i="54" s="1"/>
  <c r="B618" i="54" s="1"/>
  <c r="B619" i="54" s="1"/>
  <c r="B620" i="54" s="1"/>
  <c r="B621" i="54" s="1"/>
  <c r="B622" i="54" s="1"/>
  <c r="B623" i="54" s="1"/>
  <c r="B624" i="54" s="1"/>
  <c r="B625" i="54" s="1"/>
  <c r="B626" i="54" s="1"/>
  <c r="B627" i="54" s="1"/>
  <c r="B628" i="54" s="1"/>
  <c r="B629" i="54" s="1"/>
  <c r="B630" i="54" s="1"/>
  <c r="B631" i="54" s="1"/>
  <c r="B632" i="54" s="1"/>
  <c r="B633" i="54" s="1"/>
  <c r="M2" i="54"/>
  <c r="F3" i="4"/>
  <c r="J30" i="53"/>
  <c r="I29" i="53"/>
  <c r="H29" i="53"/>
  <c r="G29" i="53"/>
  <c r="F29" i="53"/>
  <c r="E29" i="53"/>
  <c r="D29" i="53"/>
  <c r="J28" i="53"/>
  <c r="J27" i="53"/>
  <c r="J26" i="53"/>
  <c r="J25" i="53"/>
  <c r="J24" i="53"/>
  <c r="J23" i="53"/>
  <c r="J22" i="53"/>
  <c r="J21" i="53"/>
  <c r="J20" i="53"/>
  <c r="J19" i="53"/>
  <c r="J18" i="53"/>
  <c r="J17" i="53"/>
  <c r="J16" i="53"/>
  <c r="J15" i="53"/>
  <c r="J14" i="53"/>
  <c r="J13" i="53"/>
  <c r="J12" i="53"/>
  <c r="J11" i="53"/>
  <c r="J10" i="53"/>
  <c r="J9" i="53"/>
  <c r="J8" i="53"/>
  <c r="J7" i="53"/>
  <c r="J6" i="53"/>
  <c r="J5" i="53"/>
  <c r="J4" i="53"/>
  <c r="J3" i="53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J2" i="53"/>
  <c r="F20" i="26"/>
  <c r="F21" i="26"/>
  <c r="F22" i="26"/>
  <c r="F19" i="26"/>
  <c r="C2" i="4" s="1"/>
  <c r="F12" i="26"/>
  <c r="F13" i="26"/>
  <c r="F11" i="26"/>
  <c r="F14" i="26" s="1"/>
  <c r="E23" i="26"/>
  <c r="E20" i="26"/>
  <c r="E21" i="26"/>
  <c r="E22" i="26"/>
  <c r="E19" i="26"/>
  <c r="E12" i="26"/>
  <c r="E14" i="26" s="1"/>
  <c r="E13" i="26"/>
  <c r="E11" i="26"/>
  <c r="C21" i="26"/>
  <c r="C20" i="26"/>
  <c r="C23" i="26" s="1"/>
  <c r="C14" i="26"/>
  <c r="F25" i="4" l="1"/>
  <c r="F21" i="4"/>
  <c r="F17" i="4"/>
  <c r="AE37" i="59"/>
  <c r="AE10" i="59"/>
  <c r="N421" i="58"/>
  <c r="K190" i="57"/>
  <c r="J190" i="57"/>
  <c r="N167" i="58"/>
  <c r="K2" i="56"/>
  <c r="L2" i="56" s="1"/>
  <c r="L281" i="56" s="1"/>
  <c r="L191" i="55"/>
  <c r="K191" i="55"/>
  <c r="J191" i="55"/>
  <c r="M634" i="54"/>
  <c r="F678" i="54"/>
  <c r="G678" i="54"/>
  <c r="N2" i="54"/>
  <c r="J33" i="53"/>
  <c r="J29" i="53"/>
  <c r="F23" i="26"/>
  <c r="F2" i="4"/>
  <c r="K281" i="56" l="1"/>
  <c r="O2" i="54"/>
  <c r="O634" i="54" s="1"/>
  <c r="O635" i="54" s="1"/>
  <c r="N634" i="54"/>
  <c r="F4" i="4"/>
  <c r="E9" i="4"/>
  <c r="E83" i="47" l="1"/>
  <c r="G14" i="47"/>
  <c r="F14" i="47"/>
  <c r="H13" i="47"/>
  <c r="H12" i="47"/>
  <c r="H11" i="47"/>
  <c r="H10" i="47"/>
  <c r="H9" i="47"/>
  <c r="H8" i="47"/>
  <c r="H7" i="47"/>
  <c r="H6" i="47"/>
  <c r="H5" i="47"/>
  <c r="A5" i="47"/>
  <c r="A6" i="47" s="1"/>
  <c r="A7" i="47" s="1"/>
  <c r="A8" i="47" s="1"/>
  <c r="A9" i="47" s="1"/>
  <c r="A10" i="47" s="1"/>
  <c r="A11" i="47" s="1"/>
  <c r="A12" i="47" s="1"/>
  <c r="A13" i="47" s="1"/>
  <c r="H4" i="47"/>
  <c r="H14" i="47" l="1"/>
  <c r="F4" i="26" l="1"/>
  <c r="F5" i="26"/>
  <c r="F3" i="26"/>
  <c r="F14" i="4"/>
  <c r="F26" i="4" s="1"/>
  <c r="E6" i="26"/>
  <c r="C10" i="4" s="1"/>
  <c r="C46" i="4" s="1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D53" i="10"/>
  <c r="J53" i="10" s="1"/>
  <c r="C53" i="10"/>
  <c r="I53" i="10" s="1"/>
  <c r="E53" i="10"/>
  <c r="K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D50" i="10"/>
  <c r="J50" i="10" s="1"/>
  <c r="C50" i="10"/>
  <c r="I50" i="10" s="1"/>
  <c r="E50" i="10"/>
  <c r="K50" i="10" s="1"/>
  <c r="C49" i="10"/>
  <c r="I49" i="10" s="1"/>
  <c r="D49" i="10"/>
  <c r="J49" i="10" s="1"/>
  <c r="E49" i="10"/>
  <c r="K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/>
  <c r="C46" i="10"/>
  <c r="I46" i="10" s="1"/>
  <c r="D45" i="10"/>
  <c r="J45" i="10" s="1"/>
  <c r="C45" i="10"/>
  <c r="I45" i="10" s="1"/>
  <c r="E45" i="10"/>
  <c r="K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D42" i="10"/>
  <c r="J42" i="10" s="1"/>
  <c r="E42" i="10"/>
  <c r="K42" i="10" s="1"/>
  <c r="C42" i="10"/>
  <c r="I42" i="10" s="1"/>
  <c r="D41" i="10"/>
  <c r="J41" i="10" s="1"/>
  <c r="C41" i="10"/>
  <c r="I41" i="10"/>
  <c r="E41" i="10"/>
  <c r="K41" i="10" s="1"/>
  <c r="C40" i="10"/>
  <c r="I40" i="10" s="1"/>
  <c r="E40" i="10"/>
  <c r="K40" i="10" s="1"/>
  <c r="D40" i="10"/>
  <c r="J40" i="10" s="1"/>
  <c r="E39" i="10"/>
  <c r="K39" i="10" s="1"/>
  <c r="D39" i="10"/>
  <c r="J39" i="10" s="1"/>
  <c r="C39" i="10"/>
  <c r="I39" i="10" s="1"/>
  <c r="D38" i="10"/>
  <c r="J38" i="10" s="1"/>
  <c r="E38" i="10"/>
  <c r="K38" i="10" s="1"/>
  <c r="C38" i="10"/>
  <c r="I38" i="10" s="1"/>
  <c r="D37" i="10"/>
  <c r="J37" i="10" s="1"/>
  <c r="C37" i="10"/>
  <c r="I37" i="10" s="1"/>
  <c r="E37" i="10"/>
  <c r="K37" i="10" s="1"/>
  <c r="E36" i="10"/>
  <c r="K36" i="10" s="1"/>
  <c r="C36" i="10"/>
  <c r="I36" i="10" s="1"/>
  <c r="D36" i="10"/>
  <c r="J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/>
  <c r="C33" i="10"/>
  <c r="I33" i="10" s="1"/>
  <c r="D33" i="10"/>
  <c r="J33" i="10" s="1"/>
  <c r="E33" i="10"/>
  <c r="K33" i="10" s="1"/>
  <c r="C32" i="10"/>
  <c r="I32" i="10" s="1"/>
  <c r="E32" i="10"/>
  <c r="K32" i="10" s="1"/>
  <c r="D32" i="10"/>
  <c r="J32" i="10" s="1"/>
  <c r="E31" i="10"/>
  <c r="K31" i="10" s="1"/>
  <c r="I31" i="10"/>
  <c r="D31" i="10"/>
  <c r="J31" i="10" s="1"/>
  <c r="I30" i="10"/>
  <c r="E30" i="10"/>
  <c r="K30" i="10"/>
  <c r="D30" i="10"/>
  <c r="J30" i="10" s="1"/>
  <c r="E29" i="10"/>
  <c r="K29" i="10" s="1"/>
  <c r="I29" i="10"/>
  <c r="D29" i="10"/>
  <c r="J29" i="10" s="1"/>
  <c r="I28" i="10"/>
  <c r="E28" i="10"/>
  <c r="K28" i="10" s="1"/>
  <c r="D28" i="10"/>
  <c r="J28" i="10" s="1"/>
  <c r="E27" i="10"/>
  <c r="K27" i="10" s="1"/>
  <c r="I27" i="10"/>
  <c r="D27" i="10"/>
  <c r="J27" i="10" s="1"/>
  <c r="I26" i="10"/>
  <c r="D26" i="10"/>
  <c r="J26" i="10" s="1"/>
  <c r="E26" i="10"/>
  <c r="K26" i="10" s="1"/>
  <c r="E25" i="10"/>
  <c r="K25" i="10" s="1"/>
  <c r="D25" i="10"/>
  <c r="J25" i="10" s="1"/>
  <c r="I25" i="10"/>
  <c r="I24" i="10"/>
  <c r="D24" i="10"/>
  <c r="J24" i="10" s="1"/>
  <c r="E24" i="10"/>
  <c r="K24" i="10" s="1"/>
  <c r="E23" i="10"/>
  <c r="K23" i="10" s="1"/>
  <c r="I23" i="10"/>
  <c r="D23" i="10"/>
  <c r="J23" i="10" s="1"/>
  <c r="I22" i="10"/>
  <c r="E22" i="10"/>
  <c r="K22" i="10" s="1"/>
  <c r="D22" i="10"/>
  <c r="J22" i="10" s="1"/>
  <c r="E21" i="10"/>
  <c r="K21" i="10" s="1"/>
  <c r="I21" i="10"/>
  <c r="D21" i="10"/>
  <c r="J21" i="10" s="1"/>
  <c r="I20" i="10"/>
  <c r="D20" i="10"/>
  <c r="J20" i="10" s="1"/>
  <c r="E20" i="10"/>
  <c r="K20" i="10"/>
  <c r="E19" i="10"/>
  <c r="K19" i="10" s="1"/>
  <c r="I19" i="10"/>
  <c r="D19" i="10"/>
  <c r="J19" i="10"/>
  <c r="I18" i="10"/>
  <c r="D18" i="10"/>
  <c r="J18" i="10" s="1"/>
  <c r="E18" i="10"/>
  <c r="K18" i="10" s="1"/>
  <c r="E17" i="10"/>
  <c r="K17" i="10" s="1"/>
  <c r="D17" i="10"/>
  <c r="J17" i="10" s="1"/>
  <c r="I17" i="10"/>
  <c r="I16" i="10"/>
  <c r="D16" i="10"/>
  <c r="J16" i="10" s="1"/>
  <c r="E16" i="10"/>
  <c r="K16" i="10" s="1"/>
  <c r="E15" i="10"/>
  <c r="K15" i="10" s="1"/>
  <c r="I15" i="10"/>
  <c r="D15" i="10"/>
  <c r="J15" i="10" s="1"/>
  <c r="I14" i="10"/>
  <c r="E14" i="10"/>
  <c r="K14" i="10" s="1"/>
  <c r="D14" i="10"/>
  <c r="J14" i="10" s="1"/>
  <c r="E13" i="10"/>
  <c r="K13" i="10" s="1"/>
  <c r="I13" i="10"/>
  <c r="D13" i="10"/>
  <c r="J13" i="10" s="1"/>
  <c r="I12" i="10"/>
  <c r="D12" i="10"/>
  <c r="J12" i="10" s="1"/>
  <c r="E12" i="10"/>
  <c r="K12" i="10" s="1"/>
  <c r="E11" i="10"/>
  <c r="K11" i="10" s="1"/>
  <c r="I11" i="10"/>
  <c r="D11" i="10"/>
  <c r="J11" i="10" s="1"/>
  <c r="I10" i="10"/>
  <c r="D10" i="10"/>
  <c r="J10" i="10" s="1"/>
  <c r="E10" i="10"/>
  <c r="K10" i="10" s="1"/>
  <c r="E9" i="10"/>
  <c r="K9" i="10" s="1"/>
  <c r="D9" i="10"/>
  <c r="J9" i="10" s="1"/>
  <c r="I9" i="10"/>
  <c r="I8" i="10"/>
  <c r="D8" i="10"/>
  <c r="J8" i="10" s="1"/>
  <c r="E8" i="10"/>
  <c r="K8" i="10" s="1"/>
  <c r="F7" i="10"/>
  <c r="L7" i="10" s="1"/>
  <c r="I7" i="10"/>
  <c r="E7" i="10"/>
  <c r="K7" i="10" s="1"/>
  <c r="D7" i="10"/>
  <c r="J7" i="10" s="1"/>
  <c r="E6" i="10"/>
  <c r="K6" i="10" s="1"/>
  <c r="D6" i="10"/>
  <c r="J6" i="10" s="1"/>
  <c r="I6" i="10"/>
  <c r="I5" i="10"/>
  <c r="D5" i="10"/>
  <c r="J5" i="10" s="1"/>
  <c r="E5" i="10"/>
  <c r="K5" i="10" s="1"/>
  <c r="E4" i="10"/>
  <c r="K4" i="10" s="1"/>
  <c r="D4" i="10"/>
  <c r="J4" i="10" s="1"/>
  <c r="I4" i="10"/>
  <c r="I3" i="10"/>
  <c r="D3" i="10"/>
  <c r="J3" i="10" s="1"/>
  <c r="E3" i="10"/>
  <c r="K3" i="10" s="1"/>
  <c r="E2" i="10"/>
  <c r="K2" i="10" s="1"/>
  <c r="I2" i="10"/>
  <c r="D2" i="10"/>
  <c r="J2" i="10" s="1"/>
  <c r="E8" i="4"/>
  <c r="D8" i="4" s="1"/>
  <c r="M18" i="10" l="1"/>
  <c r="M31" i="10"/>
  <c r="M37" i="10"/>
  <c r="M28" i="10"/>
  <c r="M48" i="10"/>
  <c r="M15" i="10"/>
  <c r="M17" i="10"/>
  <c r="M35" i="10"/>
  <c r="M52" i="10"/>
  <c r="M26" i="10"/>
  <c r="M45" i="10"/>
  <c r="M3" i="10"/>
  <c r="M21" i="10"/>
  <c r="M22" i="10"/>
  <c r="M33" i="10"/>
  <c r="M8" i="10"/>
  <c r="M32" i="10"/>
  <c r="M38" i="10"/>
  <c r="M39" i="10"/>
  <c r="M2" i="10"/>
  <c r="M4" i="10"/>
  <c r="M6" i="10"/>
  <c r="M9" i="10"/>
  <c r="M27" i="10"/>
  <c r="M36" i="10"/>
  <c r="M42" i="10"/>
  <c r="M46" i="10"/>
  <c r="M14" i="10"/>
  <c r="M40" i="10"/>
  <c r="M54" i="10"/>
  <c r="M7" i="10"/>
  <c r="M50" i="10"/>
  <c r="C26" i="4"/>
  <c r="E2" i="4"/>
  <c r="D2" i="4" s="1"/>
  <c r="F6" i="26"/>
  <c r="M5" i="10"/>
  <c r="M10" i="10"/>
  <c r="M20" i="10"/>
  <c r="M30" i="10"/>
  <c r="M49" i="10"/>
  <c r="M12" i="10"/>
  <c r="M24" i="10"/>
  <c r="M13" i="10"/>
  <c r="M16" i="10"/>
  <c r="M19" i="10"/>
  <c r="M29" i="10"/>
  <c r="M44" i="10"/>
  <c r="M47" i="10"/>
  <c r="M51" i="10"/>
  <c r="M53" i="10"/>
  <c r="M55" i="10"/>
  <c r="M11" i="10"/>
  <c r="M23" i="10"/>
  <c r="M25" i="10"/>
  <c r="M34" i="10"/>
  <c r="M41" i="10"/>
  <c r="M43" i="10"/>
  <c r="G27" i="4"/>
  <c r="C48" i="4" s="1"/>
  <c r="D26" i="4"/>
  <c r="D28" i="4" s="1"/>
  <c r="F28" i="4" s="1"/>
  <c r="F30" i="4" s="1"/>
  <c r="F31" i="4" s="1"/>
  <c r="C37" i="4" s="1"/>
  <c r="E7" i="4" l="1"/>
  <c r="D7" i="4" s="1"/>
  <c r="M56" i="10"/>
  <c r="D9" i="4"/>
  <c r="F27" i="4"/>
  <c r="H27" i="4"/>
  <c r="F6" i="4" l="1"/>
  <c r="F5" i="4" l="1"/>
  <c r="E5" i="4" s="1"/>
  <c r="D5" i="4" s="1"/>
  <c r="E6" i="4"/>
  <c r="D6" i="4" s="1"/>
  <c r="E3" i="4"/>
  <c r="E4" i="4"/>
  <c r="D3" i="4" l="1"/>
  <c r="H3" i="4"/>
  <c r="F10" i="4"/>
  <c r="D4" i="4"/>
  <c r="E10" i="4"/>
  <c r="G4" i="4" l="1"/>
  <c r="D10" i="4"/>
  <c r="G7" i="4"/>
  <c r="G3" i="4"/>
  <c r="G5" i="4"/>
  <c r="C38" i="4"/>
  <c r="C39" i="4" s="1"/>
  <c r="C42" i="4" s="1"/>
  <c r="C43" i="4" s="1"/>
  <c r="C44" i="4" s="1"/>
  <c r="C50" i="4" s="1"/>
  <c r="G8" i="4"/>
  <c r="G6" i="4"/>
  <c r="G9" i="4"/>
  <c r="G2" i="4"/>
  <c r="G10" i="4" l="1"/>
  <c r="C52" i="4" l="1"/>
  <c r="C51" i="4"/>
</calcChain>
</file>

<file path=xl/sharedStrings.xml><?xml version="1.0" encoding="utf-8"?>
<sst xmlns="http://schemas.openxmlformats.org/spreadsheetml/2006/main" count="6262" uniqueCount="223">
  <si>
    <t>Project expenses</t>
  </si>
  <si>
    <t>Land Cost + Stamp Duty</t>
  </si>
  <si>
    <t>Administrative Expenses</t>
  </si>
  <si>
    <t>Interest Cost</t>
  </si>
  <si>
    <t xml:space="preserve">Total Cost </t>
  </si>
  <si>
    <t xml:space="preserve">Particulars </t>
  </si>
  <si>
    <t>Carpet Area in Sq. Ft.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</si>
  <si>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</si>
  <si>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</si>
  <si>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</si>
  <si>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</si>
  <si>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</si>
  <si>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</si>
  <si>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</si>
  <si>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</si>
  <si>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</si>
  <si>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</si>
  <si>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</si>
  <si>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</si>
  <si>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</si>
  <si>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TOTAL</t>
  </si>
  <si>
    <t>Sr. No.</t>
  </si>
  <si>
    <r>
      <rPr>
        <b/>
        <sz val="12"/>
        <color theme="1"/>
        <rFont val="Arial Narrow"/>
        <family val="2"/>
      </rPr>
      <t xml:space="preserve">Incurred Cost in </t>
    </r>
    <r>
      <rPr>
        <b/>
        <sz val="12"/>
        <color theme="1"/>
        <rFont val="Rupee Foradian"/>
        <family val="2"/>
      </rPr>
      <t xml:space="preserve">` </t>
    </r>
    <r>
      <rPr>
        <b/>
        <sz val="12"/>
        <color theme="1"/>
        <rFont val="Arial Narrow"/>
        <family val="2"/>
      </rPr>
      <t>as per CA</t>
    </r>
  </si>
  <si>
    <r>
      <rPr>
        <b/>
        <sz val="12"/>
        <color theme="1"/>
        <rFont val="Arial Narrow"/>
        <family val="2"/>
      </rPr>
      <t xml:space="preserve">To be Incurred Cost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</si>
  <si>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Arial Narrow"/>
        <family val="2"/>
      </rPr>
      <t>Total (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Arial Narrow"/>
        <family val="2"/>
      </rPr>
      <t xml:space="preserve"> in Cr.)</t>
    </r>
  </si>
  <si>
    <r>
      <rPr>
        <b/>
        <sz val="12"/>
        <color theme="1"/>
        <rFont val="Arial Narrow"/>
        <family val="2"/>
      </rPr>
      <t xml:space="preserve">Total in </t>
    </r>
    <r>
      <rPr>
        <b/>
        <sz val="12"/>
        <color theme="1"/>
        <rFont val="Rupee Foradian"/>
        <family val="2"/>
      </rPr>
      <t>`</t>
    </r>
  </si>
  <si>
    <r>
      <rPr>
        <b/>
        <sz val="12"/>
        <color theme="1"/>
        <rFont val="Calibri"/>
        <family val="2"/>
      </rPr>
      <t xml:space="preserve">Rate in </t>
    </r>
    <r>
      <rPr>
        <b/>
        <sz val="12"/>
        <color theme="1"/>
        <rFont val="Rupee Foradian"/>
        <family val="2"/>
      </rPr>
      <t>`</t>
    </r>
  </si>
  <si>
    <r>
      <rPr>
        <b/>
        <sz val="11"/>
        <color theme="1"/>
        <rFont val="Arial Narrow"/>
        <family val="2"/>
      </rPr>
      <t xml:space="preserve">Amount ( 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 xml:space="preserve"> in Cr.)</t>
    </r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</si>
  <si>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</si>
  <si>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</si>
  <si>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</si>
  <si>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</si>
  <si>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</si>
  <si>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</si>
  <si>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</si>
  <si>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</si>
  <si>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</si>
  <si>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</si>
  <si>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</si>
  <si>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</si>
  <si>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Stamp Duty &amp; Registration Fees</t>
  </si>
  <si>
    <t>Agreement Name</t>
  </si>
  <si>
    <t>Amount</t>
  </si>
  <si>
    <t>Development Agreement</t>
  </si>
  <si>
    <t>Floor No.</t>
  </si>
  <si>
    <t>Contingous Cost</t>
  </si>
  <si>
    <t xml:space="preserve">August 21 - July22 </t>
  </si>
  <si>
    <t>August  22 - June 23</t>
  </si>
  <si>
    <t>July 23 - August 24</t>
  </si>
  <si>
    <t>Sept 24 - July 25</t>
  </si>
  <si>
    <t>S. No.</t>
  </si>
  <si>
    <t xml:space="preserve">Nature of Charges </t>
  </si>
  <si>
    <t>Authority</t>
  </si>
  <si>
    <t>Challan No.</t>
  </si>
  <si>
    <t xml:space="preserve">Date </t>
  </si>
  <si>
    <t>Projected Cost</t>
  </si>
  <si>
    <t>Incurred till date</t>
  </si>
  <si>
    <t>Shop</t>
  </si>
  <si>
    <t>Unsold</t>
  </si>
  <si>
    <t>2BHK</t>
  </si>
  <si>
    <t>1BHK</t>
  </si>
  <si>
    <t>Rate per Sq. Ft. on Carpet Area</t>
  </si>
  <si>
    <t>No. of Units</t>
  </si>
  <si>
    <t>Ground Floor</t>
  </si>
  <si>
    <t>Comp.</t>
  </si>
  <si>
    <t>To be incurred</t>
  </si>
  <si>
    <t>Scrutiny Fees</t>
  </si>
  <si>
    <t>Development Charges</t>
  </si>
  <si>
    <t>1st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</si>
  <si>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</si>
  <si>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</si>
  <si>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</si>
  <si>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</si>
  <si>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</si>
  <si>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</si>
  <si>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</si>
  <si>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</si>
  <si>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</si>
  <si>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</si>
  <si>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</si>
  <si>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</si>
  <si>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</si>
  <si>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</si>
  <si>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</si>
  <si>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</si>
  <si>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</si>
  <si>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</si>
  <si>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</si>
  <si>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</si>
  <si>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</si>
  <si>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Status
Sold / Unsold</t>
  </si>
  <si>
    <t>Incurred Amount</t>
  </si>
  <si>
    <t>29.01.2022</t>
  </si>
  <si>
    <t>MCGM</t>
  </si>
  <si>
    <t>CHE/BP/112700/23</t>
  </si>
  <si>
    <t>CHE/CFO/86508/22</t>
  </si>
  <si>
    <t>CHE/CFO/87057/22</t>
  </si>
  <si>
    <t>CHE/CFO/96032/22</t>
  </si>
  <si>
    <t>CHE/CFO/96140/22</t>
  </si>
  <si>
    <t>CHE/CFO/96142/22</t>
  </si>
  <si>
    <t>Cash</t>
  </si>
  <si>
    <t>Wing</t>
  </si>
  <si>
    <t>RERA Carpet Area (Sq. Mtr.)</t>
  </si>
  <si>
    <t>Construction Cost for Sale Building</t>
  </si>
  <si>
    <t>Approval Cost</t>
  </si>
  <si>
    <t>Professional Charges</t>
  </si>
  <si>
    <t>Marketing Expenses</t>
  </si>
  <si>
    <t>Security Deposit</t>
  </si>
  <si>
    <t>Upkar (Cess) Charges</t>
  </si>
  <si>
    <t>FSI on Payment of Premium @ 35%</t>
  </si>
  <si>
    <t>Interest on Deferment on FSI</t>
  </si>
  <si>
    <t>Ancillary FSI</t>
  </si>
  <si>
    <t>Interest on Deferment on Ancillary FSI</t>
  </si>
  <si>
    <t>MPCB Payment</t>
  </si>
  <si>
    <t>Fire NOC Charges</t>
  </si>
  <si>
    <t>Present Value of the project potential / Land Value As on Date</t>
  </si>
  <si>
    <t>FSI Area:</t>
  </si>
  <si>
    <t>Siyara Avenue</t>
  </si>
  <si>
    <t>Siyara Crown</t>
  </si>
  <si>
    <t>Siyara Business Park</t>
  </si>
  <si>
    <t>Plot-A</t>
  </si>
  <si>
    <t>Plot-B</t>
  </si>
  <si>
    <t>Plot-C</t>
  </si>
  <si>
    <t>Plot-D</t>
  </si>
  <si>
    <t>Total Plot Area</t>
  </si>
  <si>
    <t>Siyara Avenue B 
(FSI Area)</t>
  </si>
  <si>
    <t>Siyara Avenue B 
(Non FSI Area)</t>
  </si>
  <si>
    <t>Siyara Avenue C
(FSI Area)</t>
  </si>
  <si>
    <t>Siyara Avenue C
(Non FSI Area)</t>
  </si>
  <si>
    <t>Basement Parking</t>
  </si>
  <si>
    <t>Ground Parking + Commercial</t>
  </si>
  <si>
    <t>Mezzanine Parking + Commercial</t>
  </si>
  <si>
    <t>1st Parking + Commercial</t>
  </si>
  <si>
    <t>2nd Parking + Club House</t>
  </si>
  <si>
    <t>7th Floor Refuge</t>
  </si>
  <si>
    <t>12th Floor Refuge</t>
  </si>
  <si>
    <t>17th Floor Refuge</t>
  </si>
  <si>
    <t>22nd Floor Refuge</t>
  </si>
  <si>
    <t>Open Terrace</t>
  </si>
  <si>
    <t>Siyara Avenue A (FSI Area)</t>
  </si>
  <si>
    <t>Siyara Avenue A (Non FSI Area)</t>
  </si>
  <si>
    <t>Flat / Office No</t>
  </si>
  <si>
    <t>Encl Balcony 
(Sq Mtr)</t>
  </si>
  <si>
    <t>Mezzanine
 (Sq. Mtr.)</t>
  </si>
  <si>
    <t>Terrace Area
(Sq Mtr)</t>
  </si>
  <si>
    <t>Open Balcony
 (Sq. Mtr.)</t>
  </si>
  <si>
    <t>Carpet Area (Sq. mtrs.)</t>
  </si>
  <si>
    <t>Carpet Area (Sq. fts.)</t>
  </si>
  <si>
    <t>Saleable Area (Sq Ft)</t>
  </si>
  <si>
    <t>A</t>
  </si>
  <si>
    <t>Gr. Floor / Mezz. Floor</t>
  </si>
  <si>
    <t xml:space="preserve"> -   </t>
  </si>
  <si>
    <t>Office</t>
  </si>
  <si>
    <t>4Th Floor</t>
  </si>
  <si>
    <t>5Th Floor</t>
  </si>
  <si>
    <t>6Th Floor</t>
  </si>
  <si>
    <t>7Th Floor</t>
  </si>
  <si>
    <t>Refuge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</si>
  <si>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</si>
  <si>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</si>
  <si>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</si>
  <si>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</si>
  <si>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</si>
  <si>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</si>
  <si>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</si>
  <si>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</si>
  <si>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</si>
  <si>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</si>
  <si>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</si>
  <si>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</si>
  <si>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</si>
  <si>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B</t>
  </si>
  <si>
    <t>Gr. Floor</t>
  </si>
  <si>
    <t>C</t>
  </si>
  <si>
    <t>Apartment Type</t>
  </si>
  <si>
    <t>Carpet Area (in Sqmts)</t>
  </si>
  <si>
    <t>Number of Apartment</t>
  </si>
  <si>
    <t>Number of Booked Apartment</t>
  </si>
  <si>
    <t>A-wing</t>
  </si>
  <si>
    <t>Office space</t>
  </si>
  <si>
    <t>B-wing</t>
  </si>
  <si>
    <t>C-wing</t>
  </si>
  <si>
    <t>RERA Carpet Area (Sq. M.)</t>
  </si>
  <si>
    <t>Sold / Unsold</t>
  </si>
  <si>
    <t>Encl Balcony 
(Sq. M.)</t>
  </si>
  <si>
    <t>Mezzanine
 (Sq. M.)</t>
  </si>
  <si>
    <t>Terrace Area
(Sq. M.)</t>
  </si>
  <si>
    <t>Open Balcony
 (Sq. M.)</t>
  </si>
  <si>
    <t>Total Carpet Area (Sq. M.)</t>
  </si>
  <si>
    <t>Total Carpet Area (Sq. Ft.)</t>
  </si>
  <si>
    <t>Built- Up Area (Sq. Ft.)</t>
  </si>
  <si>
    <t>Mezz. Floor</t>
  </si>
  <si>
    <t>Flat / Shop /  Office No</t>
  </si>
  <si>
    <t>WING A</t>
  </si>
  <si>
    <t>WING C</t>
  </si>
  <si>
    <t>Unsold Flat of Wing A</t>
  </si>
  <si>
    <t>Unsold Office of Wing B</t>
  </si>
  <si>
    <t>Unsold Office of Wing A</t>
  </si>
  <si>
    <t>Unsold Shop on Ground Floor of Wing A</t>
  </si>
  <si>
    <t>Unsold Flat of Wing B</t>
  </si>
  <si>
    <t>Unsold Shop on Ground Floor of Wing B</t>
  </si>
  <si>
    <t>Unsold Shop on Ground Floor of Wing C</t>
  </si>
  <si>
    <t>Unsold Office of Wing C</t>
  </si>
  <si>
    <t>Unsold Flat of Wing C</t>
  </si>
  <si>
    <r>
      <t xml:space="preserve">Value in </t>
    </r>
    <r>
      <rPr>
        <b/>
        <sz val="11"/>
        <rFont val="Rupee Foradian"/>
        <family val="2"/>
      </rPr>
      <t>`</t>
    </r>
  </si>
  <si>
    <t xml:space="preserve"> Office No</t>
  </si>
  <si>
    <t>Open Balcony (Sq. M.)</t>
  </si>
  <si>
    <t>Unsold Shop on Mezzaine Floor of Wing A</t>
  </si>
  <si>
    <t>Unsold Shop on Mezzaine Floor of Wing C</t>
  </si>
  <si>
    <t>Unsold Shop on Mezzaine Floor of Wing B</t>
  </si>
  <si>
    <t>Flat No</t>
  </si>
  <si>
    <t>WING B</t>
  </si>
  <si>
    <t>Office No</t>
  </si>
  <si>
    <t>Shop No.</t>
  </si>
  <si>
    <r>
      <t xml:space="preserve">Received Amount in </t>
    </r>
    <r>
      <rPr>
        <b/>
        <sz val="12"/>
        <color theme="1"/>
        <rFont val="Rupee Foradian"/>
        <family val="2"/>
      </rPr>
      <t>`</t>
    </r>
  </si>
  <si>
    <r>
      <t xml:space="preserve"> Mkt. Value in </t>
    </r>
    <r>
      <rPr>
        <b/>
        <sz val="12"/>
        <color theme="1"/>
        <rFont val="Rupee Foradian"/>
        <family val="2"/>
      </rPr>
      <t>`</t>
    </r>
    <r>
      <rPr>
        <b/>
        <sz val="12"/>
        <color theme="1"/>
        <rFont val="Calibri"/>
        <family val="2"/>
      </rPr>
      <t xml:space="preserve"> </t>
    </r>
  </si>
  <si>
    <r>
      <t xml:space="preserve">Balance Amount in </t>
    </r>
    <r>
      <rPr>
        <b/>
        <sz val="12"/>
        <color theme="1"/>
        <rFont val="Rupee Foradian"/>
        <family val="2"/>
      </rPr>
      <t>`</t>
    </r>
  </si>
  <si>
    <t>Security Deposit amount is not considered</t>
  </si>
  <si>
    <t xml:space="preserve">Sub - Total </t>
  </si>
  <si>
    <t xml:space="preserve">Car Parking </t>
  </si>
  <si>
    <t>Total Income from Sale</t>
  </si>
  <si>
    <t>Sub - Total Income from Sale in Cr.</t>
  </si>
  <si>
    <t>PV (discounted @ 8% for 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</si>
</sst>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(* #,##0_);_(* \(#,##0\);_(* &quot;-&quot;??_);_(@_)"/>
    <numFmt numFmtId="169" formatCode="_ * #,##0_ ;_ * \-#,##0_ ;_ * &quot;-&quot;??_ ;_ @_ "/>
  </numFmts>
  <fonts count="42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rgb="FFFF0000"/>
      <name val="Calibri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2"/>
      <color theme="1"/>
      <name val="Rupee Foradian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Arial Narrow"/>
      <family val="2"/>
    </font>
    <font>
      <sz val="13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43" fontId="20" fillId="0" borderId="0" applyFont="0" applyFill="0" applyBorder="0" applyAlignment="0" applyProtection="0"/>
    <xf numFmtId="0" fontId="13" fillId="0" borderId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/>
    <xf numFmtId="0" fontId="2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right" vertical="top" wrapText="1"/>
    </xf>
    <xf numFmtId="43" fontId="10" fillId="0" borderId="3" xfId="0" applyNumberFormat="1" applyFont="1" applyBorder="1" applyAlignment="1">
      <alignment wrapText="1"/>
    </xf>
    <xf numFmtId="43" fontId="10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43" fontId="12" fillId="2" borderId="1" xfId="0" applyNumberFormat="1" applyFont="1" applyFill="1" applyBorder="1" applyAlignment="1">
      <alignment horizontal="right" wrapText="1"/>
    </xf>
    <xf numFmtId="43" fontId="12" fillId="0" borderId="1" xfId="0" applyNumberFormat="1" applyFont="1" applyBorder="1" applyAlignment="1">
      <alignment horizontal="right" wrapText="1"/>
    </xf>
    <xf numFmtId="43" fontId="12" fillId="0" borderId="5" xfId="0" applyNumberFormat="1" applyFont="1" applyBorder="1" applyAlignment="1">
      <alignment horizontal="right" wrapText="1"/>
    </xf>
    <xf numFmtId="43" fontId="10" fillId="0" borderId="1" xfId="0" applyNumberFormat="1" applyFont="1" applyBorder="1" applyAlignment="1">
      <alignment horizontal="right"/>
    </xf>
    <xf numFmtId="43" fontId="10" fillId="0" borderId="6" xfId="0" applyNumberFormat="1" applyFont="1" applyBorder="1"/>
    <xf numFmtId="43" fontId="10" fillId="0" borderId="0" xfId="0" applyNumberFormat="1" applyFont="1"/>
    <xf numFmtId="4" fontId="10" fillId="0" borderId="0" xfId="0" applyNumberFormat="1" applyFont="1"/>
    <xf numFmtId="0" fontId="13" fillId="0" borderId="0" xfId="0" applyFont="1"/>
    <xf numFmtId="0" fontId="12" fillId="0" borderId="7" xfId="0" applyFont="1" applyBorder="1" applyAlignment="1">
      <alignment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43" fontId="12" fillId="0" borderId="5" xfId="0" applyNumberFormat="1" applyFont="1" applyBorder="1" applyAlignment="1">
      <alignment horizontal="right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wrapText="1"/>
    </xf>
    <xf numFmtId="43" fontId="12" fillId="2" borderId="1" xfId="0" applyNumberFormat="1" applyFont="1" applyFill="1" applyBorder="1" applyAlignment="1">
      <alignment wrapText="1"/>
    </xf>
    <xf numFmtId="43" fontId="13" fillId="0" borderId="0" xfId="0" applyNumberFormat="1" applyFont="1"/>
    <xf numFmtId="165" fontId="8" fillId="0" borderId="7" xfId="0" applyNumberFormat="1" applyFont="1" applyBorder="1" applyAlignment="1">
      <alignment horizontal="left" wrapText="1"/>
    </xf>
    <xf numFmtId="43" fontId="8" fillId="0" borderId="1" xfId="0" applyNumberFormat="1" applyFont="1" applyBorder="1" applyAlignment="1">
      <alignment horizontal="right" wrapText="1"/>
    </xf>
    <xf numFmtId="0" fontId="11" fillId="0" borderId="0" xfId="0" applyFont="1"/>
    <xf numFmtId="0" fontId="11" fillId="0" borderId="8" xfId="0" applyFont="1" applyBorder="1" applyAlignment="1">
      <alignment wrapText="1"/>
    </xf>
    <xf numFmtId="164" fontId="11" fillId="0" borderId="0" xfId="0" applyNumberFormat="1" applyFont="1"/>
    <xf numFmtId="166" fontId="11" fillId="0" borderId="0" xfId="0" applyNumberFormat="1" applyFont="1"/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43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43" fontId="8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1" fillId="0" borderId="1" xfId="0" applyFont="1" applyBorder="1"/>
    <xf numFmtId="43" fontId="11" fillId="0" borderId="1" xfId="0" applyNumberFormat="1" applyFont="1" applyBorder="1"/>
    <xf numFmtId="43" fontId="11" fillId="0" borderId="0" xfId="0" applyNumberFormat="1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vertical="top" wrapText="1"/>
    </xf>
    <xf numFmtId="4" fontId="11" fillId="0" borderId="1" xfId="0" applyNumberFormat="1" applyFont="1" applyBorder="1"/>
    <xf numFmtId="4" fontId="11" fillId="0" borderId="0" xfId="0" applyNumberFormat="1" applyFont="1"/>
    <xf numFmtId="0" fontId="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67" fontId="11" fillId="0" borderId="1" xfId="0" applyNumberFormat="1" applyFont="1" applyBorder="1"/>
    <xf numFmtId="167" fontId="11" fillId="0" borderId="0" xfId="0" applyNumberFormat="1" applyFont="1"/>
    <xf numFmtId="0" fontId="16" fillId="3" borderId="1" xfId="0" applyFont="1" applyFill="1" applyBorder="1" applyAlignment="1">
      <alignment vertical="top" wrapText="1"/>
    </xf>
    <xf numFmtId="167" fontId="15" fillId="0" borderId="1" xfId="0" applyNumberFormat="1" applyFont="1" applyBorder="1"/>
    <xf numFmtId="167" fontId="15" fillId="0" borderId="0" xfId="0" applyNumberFormat="1" applyFont="1"/>
    <xf numFmtId="0" fontId="5" fillId="0" borderId="0" xfId="10"/>
    <xf numFmtId="43" fontId="10" fillId="0" borderId="0" xfId="10" applyNumberFormat="1" applyFont="1"/>
    <xf numFmtId="43" fontId="10" fillId="0" borderId="0" xfId="1" applyFont="1"/>
    <xf numFmtId="0" fontId="10" fillId="0" borderId="0" xfId="10" applyFont="1" applyAlignment="1">
      <alignment wrapText="1"/>
    </xf>
    <xf numFmtId="43" fontId="10" fillId="0" borderId="0" xfId="10" applyNumberFormat="1" applyFont="1" applyAlignment="1">
      <alignment wrapText="1"/>
    </xf>
    <xf numFmtId="43" fontId="5" fillId="0" borderId="0" xfId="1" applyFont="1"/>
    <xf numFmtId="10" fontId="11" fillId="0" borderId="0" xfId="12" applyNumberFormat="1" applyFont="1"/>
    <xf numFmtId="9" fontId="10" fillId="0" borderId="0" xfId="12" applyFont="1"/>
    <xf numFmtId="0" fontId="27" fillId="0" borderId="9" xfId="10" applyFont="1" applyBorder="1"/>
    <xf numFmtId="43" fontId="27" fillId="0" borderId="9" xfId="1" applyFont="1" applyBorder="1"/>
    <xf numFmtId="43" fontId="27" fillId="0" borderId="9" xfId="10" applyNumberFormat="1" applyFont="1" applyBorder="1"/>
    <xf numFmtId="0" fontId="27" fillId="0" borderId="9" xfId="10" applyFont="1" applyBorder="1" applyAlignment="1">
      <alignment wrapText="1"/>
    </xf>
    <xf numFmtId="43" fontId="28" fillId="0" borderId="9" xfId="1" applyFont="1" applyFill="1" applyBorder="1" applyAlignment="1">
      <alignment horizontal="center" vertical="center" wrapText="1"/>
    </xf>
    <xf numFmtId="43" fontId="27" fillId="0" borderId="9" xfId="10" applyNumberFormat="1" applyFont="1" applyBorder="1" applyAlignment="1">
      <alignment wrapText="1"/>
    </xf>
    <xf numFmtId="0" fontId="9" fillId="0" borderId="9" xfId="10" applyFont="1" applyBorder="1"/>
    <xf numFmtId="43" fontId="9" fillId="0" borderId="9" xfId="10" applyNumberFormat="1" applyFont="1" applyBorder="1"/>
    <xf numFmtId="43" fontId="12" fillId="2" borderId="2" xfId="0" applyNumberFormat="1" applyFont="1" applyFill="1" applyBorder="1" applyAlignment="1">
      <alignment horizontal="center" wrapText="1"/>
    </xf>
    <xf numFmtId="43" fontId="12" fillId="0" borderId="2" xfId="0" applyNumberFormat="1" applyFont="1" applyBorder="1" applyAlignment="1">
      <alignment horizontal="center" wrapText="1"/>
    </xf>
    <xf numFmtId="0" fontId="25" fillId="0" borderId="0" xfId="10" applyFont="1"/>
    <xf numFmtId="0" fontId="27" fillId="0" borderId="0" xfId="0" applyFont="1"/>
    <xf numFmtId="43" fontId="27" fillId="2" borderId="1" xfId="0" applyNumberFormat="1" applyFont="1" applyFill="1" applyBorder="1" applyAlignment="1">
      <alignment horizontal="center" vertical="center"/>
    </xf>
    <xf numFmtId="43" fontId="27" fillId="0" borderId="1" xfId="0" applyNumberFormat="1" applyFont="1" applyBorder="1" applyAlignment="1">
      <alignment horizontal="center" vertical="center"/>
    </xf>
    <xf numFmtId="43" fontId="9" fillId="0" borderId="9" xfId="0" applyNumberFormat="1" applyFont="1" applyBorder="1"/>
    <xf numFmtId="43" fontId="27" fillId="0" borderId="9" xfId="10" applyNumberFormat="1" applyFont="1" applyBorder="1" applyAlignment="1">
      <alignment horizontal="center" vertical="center" wrapText="1"/>
    </xf>
    <xf numFmtId="43" fontId="27" fillId="0" borderId="9" xfId="1" applyFont="1" applyFill="1" applyBorder="1" applyAlignment="1">
      <alignment horizontal="center" vertical="center"/>
    </xf>
    <xf numFmtId="0" fontId="27" fillId="0" borderId="9" xfId="22" applyFont="1" applyBorder="1" applyAlignment="1">
      <alignment horizontal="center" vertical="center"/>
    </xf>
    <xf numFmtId="0" fontId="27" fillId="0" borderId="0" xfId="22" applyFont="1"/>
    <xf numFmtId="0" fontId="9" fillId="0" borderId="12" xfId="22" applyFont="1" applyBorder="1" applyAlignment="1">
      <alignment horizontal="center" vertical="center" wrapText="1"/>
    </xf>
    <xf numFmtId="0" fontId="9" fillId="0" borderId="12" xfId="22" applyFont="1" applyBorder="1" applyAlignment="1">
      <alignment vertical="center"/>
    </xf>
    <xf numFmtId="0" fontId="29" fillId="0" borderId="2" xfId="22" applyFont="1" applyBorder="1" applyAlignment="1">
      <alignment wrapText="1"/>
    </xf>
    <xf numFmtId="0" fontId="29" fillId="0" borderId="1" xfId="22" applyFont="1" applyBorder="1"/>
    <xf numFmtId="0" fontId="27" fillId="0" borderId="9" xfId="22" applyFont="1" applyBorder="1" applyAlignment="1">
      <alignment horizontal="left"/>
    </xf>
    <xf numFmtId="0" fontId="27" fillId="0" borderId="1" xfId="22" applyFont="1" applyBorder="1"/>
    <xf numFmtId="0" fontId="29" fillId="0" borderId="9" xfId="22" applyFont="1" applyBorder="1"/>
    <xf numFmtId="0" fontId="28" fillId="0" borderId="2" xfId="22" applyFont="1" applyBorder="1" applyAlignment="1">
      <alignment horizontal="left" vertical="center" wrapText="1"/>
    </xf>
    <xf numFmtId="0" fontId="28" fillId="0" borderId="2" xfId="22" applyFont="1" applyBorder="1" applyAlignment="1">
      <alignment horizontal="center" vertical="center" wrapText="1"/>
    </xf>
    <xf numFmtId="14" fontId="28" fillId="0" borderId="2" xfId="22" applyNumberFormat="1" applyFont="1" applyBorder="1" applyAlignment="1">
      <alignment horizontal="center" vertical="center" wrapText="1"/>
    </xf>
    <xf numFmtId="169" fontId="28" fillId="0" borderId="13" xfId="22" applyNumberFormat="1" applyFont="1" applyBorder="1" applyAlignment="1">
      <alignment horizontal="center" vertical="center" wrapText="1"/>
    </xf>
    <xf numFmtId="169" fontId="28" fillId="0" borderId="9" xfId="22" applyNumberFormat="1" applyFont="1" applyBorder="1" applyAlignment="1">
      <alignment horizontal="center" vertical="center" wrapText="1"/>
    </xf>
    <xf numFmtId="0" fontId="29" fillId="0" borderId="1" xfId="22" applyFont="1" applyBorder="1" applyAlignment="1">
      <alignment horizontal="left" vertical="center"/>
    </xf>
    <xf numFmtId="0" fontId="29" fillId="0" borderId="1" xfId="22" quotePrefix="1" applyFont="1" applyBorder="1" applyAlignment="1">
      <alignment horizontal="left" vertical="center" wrapText="1"/>
    </xf>
    <xf numFmtId="14" fontId="29" fillId="0" borderId="1" xfId="22" applyNumberFormat="1" applyFont="1" applyBorder="1" applyAlignment="1">
      <alignment horizontal="center" vertical="center"/>
    </xf>
    <xf numFmtId="168" fontId="29" fillId="4" borderId="1" xfId="23" applyNumberFormat="1" applyFont="1" applyFill="1" applyBorder="1" applyAlignment="1">
      <alignment vertical="center"/>
    </xf>
    <xf numFmtId="168" fontId="29" fillId="0" borderId="7" xfId="23" applyNumberFormat="1" applyFont="1" applyFill="1" applyBorder="1" applyAlignment="1">
      <alignment vertical="center"/>
    </xf>
    <xf numFmtId="168" fontId="29" fillId="0" borderId="9" xfId="23" applyNumberFormat="1" applyFont="1" applyFill="1" applyBorder="1" applyAlignment="1">
      <alignment vertical="center"/>
    </xf>
    <xf numFmtId="168" fontId="29" fillId="0" borderId="9" xfId="23" applyNumberFormat="1" applyFont="1" applyFill="1" applyBorder="1" applyAlignment="1"/>
    <xf numFmtId="0" fontId="29" fillId="0" borderId="1" xfId="22" quotePrefix="1" applyFont="1" applyBorder="1" applyAlignment="1">
      <alignment horizontal="left" vertical="center"/>
    </xf>
    <xf numFmtId="168" fontId="29" fillId="0" borderId="1" xfId="23" applyNumberFormat="1" applyFont="1" applyFill="1" applyBorder="1" applyAlignment="1">
      <alignment vertical="center"/>
    </xf>
    <xf numFmtId="0" fontId="29" fillId="5" borderId="1" xfId="22" quotePrefix="1" applyFont="1" applyFill="1" applyBorder="1" applyAlignment="1">
      <alignment horizontal="left" vertical="center"/>
    </xf>
    <xf numFmtId="0" fontId="9" fillId="0" borderId="9" xfId="22" applyFont="1" applyBorder="1" applyAlignment="1">
      <alignment horizontal="left"/>
    </xf>
    <xf numFmtId="0" fontId="9" fillId="0" borderId="9" xfId="22" applyFont="1" applyBorder="1" applyAlignment="1">
      <alignment horizontal="center"/>
    </xf>
    <xf numFmtId="169" fontId="9" fillId="0" borderId="9" xfId="24" applyNumberFormat="1" applyFont="1" applyBorder="1"/>
    <xf numFmtId="169" fontId="9" fillId="0" borderId="11" xfId="24" applyNumberFormat="1" applyFont="1" applyBorder="1"/>
    <xf numFmtId="169" fontId="27" fillId="0" borderId="0" xfId="22" applyNumberFormat="1" applyFont="1"/>
    <xf numFmtId="168" fontId="27" fillId="0" borderId="0" xfId="23" applyNumberFormat="1" applyFont="1"/>
    <xf numFmtId="164" fontId="27" fillId="0" borderId="0" xfId="23" applyFont="1"/>
    <xf numFmtId="0" fontId="30" fillId="0" borderId="0" xfId="0" applyFont="1"/>
    <xf numFmtId="0" fontId="31" fillId="0" borderId="0" xfId="0" applyFont="1"/>
    <xf numFmtId="0" fontId="27" fillId="0" borderId="9" xfId="0" applyFont="1" applyBorder="1" applyAlignment="1">
      <alignment horizontal="center"/>
    </xf>
    <xf numFmtId="0" fontId="31" fillId="0" borderId="9" xfId="0" applyFont="1" applyBorder="1"/>
    <xf numFmtId="43" fontId="31" fillId="0" borderId="9" xfId="1" applyFont="1" applyBorder="1"/>
    <xf numFmtId="0" fontId="27" fillId="0" borderId="9" xfId="0" applyFont="1" applyBorder="1"/>
    <xf numFmtId="0" fontId="30" fillId="0" borderId="9" xfId="0" applyFont="1" applyBorder="1"/>
    <xf numFmtId="43" fontId="30" fillId="0" borderId="9" xfId="1" applyFont="1" applyBorder="1"/>
    <xf numFmtId="168" fontId="32" fillId="0" borderId="9" xfId="0" applyNumberFormat="1" applyFont="1" applyBorder="1"/>
    <xf numFmtId="168" fontId="33" fillId="0" borderId="9" xfId="0" applyNumberFormat="1" applyFont="1" applyBorder="1"/>
    <xf numFmtId="0" fontId="34" fillId="0" borderId="0" xfId="0" applyFont="1"/>
    <xf numFmtId="169" fontId="35" fillId="0" borderId="9" xfId="0" applyNumberFormat="1" applyFont="1" applyBorder="1"/>
    <xf numFmtId="0" fontId="27" fillId="0" borderId="0" xfId="26" applyFont="1"/>
    <xf numFmtId="168" fontId="27" fillId="0" borderId="0" xfId="27" applyNumberFormat="1" applyFont="1"/>
    <xf numFmtId="164" fontId="27" fillId="0" borderId="0" xfId="27" applyFont="1"/>
    <xf numFmtId="43" fontId="27" fillId="0" borderId="0" xfId="26" applyNumberFormat="1" applyFont="1"/>
    <xf numFmtId="164" fontId="9" fillId="0" borderId="0" xfId="27" applyFont="1"/>
    <xf numFmtId="169" fontId="27" fillId="0" borderId="0" xfId="26" applyNumberFormat="1" applyFont="1"/>
    <xf numFmtId="0" fontId="28" fillId="0" borderId="9" xfId="26" applyFont="1" applyBorder="1" applyAlignment="1">
      <alignment horizontal="center" vertical="top" wrapText="1"/>
    </xf>
    <xf numFmtId="0" fontId="28" fillId="0" borderId="9" xfId="26" applyFont="1" applyBorder="1" applyAlignment="1">
      <alignment horizontal="left" vertical="top" wrapText="1"/>
    </xf>
    <xf numFmtId="0" fontId="29" fillId="0" borderId="9" xfId="26" applyFont="1" applyBorder="1" applyAlignment="1">
      <alignment horizontal="center"/>
    </xf>
    <xf numFmtId="0" fontId="29" fillId="0" borderId="9" xfId="26" applyFont="1" applyBorder="1" applyAlignment="1">
      <alignment horizontal="left"/>
    </xf>
    <xf numFmtId="164" fontId="27" fillId="0" borderId="9" xfId="27" applyFont="1" applyFill="1" applyBorder="1" applyAlignment="1">
      <alignment horizontal="center"/>
    </xf>
    <xf numFmtId="0" fontId="28" fillId="0" borderId="9" xfId="26" applyFont="1" applyBorder="1" applyAlignment="1">
      <alignment horizontal="center"/>
    </xf>
    <xf numFmtId="0" fontId="28" fillId="0" borderId="9" xfId="26" applyFont="1" applyBorder="1" applyAlignment="1">
      <alignment horizontal="left"/>
    </xf>
    <xf numFmtId="164" fontId="9" fillId="0" borderId="9" xfId="26" applyNumberFormat="1" applyFont="1" applyBorder="1" applyAlignment="1">
      <alignment horizontal="center"/>
    </xf>
    <xf numFmtId="0" fontId="28" fillId="0" borderId="0" xfId="26" applyFont="1" applyAlignment="1">
      <alignment horizontal="center"/>
    </xf>
    <xf numFmtId="0" fontId="28" fillId="0" borderId="0" xfId="26" applyFont="1" applyAlignment="1">
      <alignment horizontal="left"/>
    </xf>
    <xf numFmtId="164" fontId="9" fillId="0" borderId="0" xfId="26" applyNumberFormat="1" applyFont="1" applyAlignment="1">
      <alignment horizontal="center"/>
    </xf>
    <xf numFmtId="43" fontId="21" fillId="0" borderId="0" xfId="1" applyFont="1"/>
    <xf numFmtId="0" fontId="28" fillId="0" borderId="9" xfId="26" applyFont="1" applyBorder="1" applyAlignment="1">
      <alignment horizontal="center" vertical="center" wrapText="1"/>
    </xf>
    <xf numFmtId="0" fontId="29" fillId="0" borderId="9" xfId="26" applyFont="1" applyBorder="1" applyAlignment="1">
      <alignment horizontal="center" vertical="top" wrapText="1"/>
    </xf>
    <xf numFmtId="0" fontId="37" fillId="0" borderId="9" xfId="26" applyFont="1" applyBorder="1" applyAlignment="1">
      <alignment horizontal="center" vertical="top" wrapText="1"/>
    </xf>
    <xf numFmtId="0" fontId="31" fillId="0" borderId="16" xfId="26" applyFont="1" applyBorder="1" applyAlignment="1">
      <alignment horizontal="center" vertical="center"/>
    </xf>
    <xf numFmtId="0" fontId="27" fillId="0" borderId="9" xfId="26" applyFont="1" applyBorder="1" applyAlignment="1">
      <alignment horizontal="center"/>
    </xf>
    <xf numFmtId="164" fontId="27" fillId="0" borderId="9" xfId="27" applyFont="1" applyBorder="1" applyAlignment="1">
      <alignment horizontal="center"/>
    </xf>
    <xf numFmtId="164" fontId="31" fillId="0" borderId="9" xfId="27" applyFont="1" applyBorder="1" applyAlignment="1">
      <alignment horizontal="center"/>
    </xf>
    <xf numFmtId="168" fontId="29" fillId="0" borderId="9" xfId="27" applyNumberFormat="1" applyFont="1" applyFill="1" applyBorder="1" applyAlignment="1">
      <alignment horizontal="center" wrapText="1"/>
    </xf>
    <xf numFmtId="0" fontId="37" fillId="0" borderId="9" xfId="26" applyFont="1" applyBorder="1" applyAlignment="1">
      <alignment horizontal="center" vertical="top"/>
    </xf>
    <xf numFmtId="0" fontId="27" fillId="0" borderId="0" xfId="26" applyFont="1" applyAlignment="1">
      <alignment wrapText="1"/>
    </xf>
    <xf numFmtId="0" fontId="31" fillId="0" borderId="9" xfId="26" applyFont="1" applyBorder="1" applyAlignment="1">
      <alignment horizontal="center"/>
    </xf>
    <xf numFmtId="0" fontId="9" fillId="0" borderId="9" xfId="26" applyFont="1" applyBorder="1" applyAlignment="1">
      <alignment horizontal="center"/>
    </xf>
    <xf numFmtId="164" fontId="28" fillId="0" borderId="9" xfId="27" applyFont="1" applyFill="1" applyBorder="1" applyAlignment="1">
      <alignment horizontal="center"/>
    </xf>
    <xf numFmtId="168" fontId="28" fillId="0" borderId="9" xfId="27" applyNumberFormat="1" applyFont="1" applyFill="1" applyBorder="1" applyAlignment="1">
      <alignment horizontal="center"/>
    </xf>
    <xf numFmtId="0" fontId="29" fillId="0" borderId="0" xfId="26" applyFont="1"/>
    <xf numFmtId="9" fontId="27" fillId="0" borderId="0" xfId="28" applyFont="1"/>
    <xf numFmtId="168" fontId="27" fillId="0" borderId="0" xfId="26" applyNumberFormat="1" applyFont="1"/>
    <xf numFmtId="0" fontId="36" fillId="0" borderId="9" xfId="26" applyFont="1" applyBorder="1" applyAlignment="1">
      <alignment horizontal="left" vertical="center" wrapText="1"/>
    </xf>
    <xf numFmtId="0" fontId="39" fillId="0" borderId="9" xfId="26" applyFont="1" applyBorder="1" applyAlignment="1">
      <alignment vertical="top" wrapText="1"/>
    </xf>
    <xf numFmtId="168" fontId="39" fillId="0" borderId="9" xfId="27" applyNumberFormat="1" applyFont="1" applyFill="1" applyBorder="1" applyAlignment="1">
      <alignment vertical="top" wrapText="1"/>
    </xf>
    <xf numFmtId="168" fontId="36" fillId="0" borderId="9" xfId="27" applyNumberFormat="1" applyFont="1" applyFill="1" applyBorder="1" applyAlignment="1">
      <alignment vertical="top" wrapText="1"/>
    </xf>
    <xf numFmtId="0" fontId="40" fillId="0" borderId="9" xfId="26" applyFont="1" applyBorder="1"/>
    <xf numFmtId="0" fontId="39" fillId="0" borderId="9" xfId="26" applyFont="1" applyBorder="1"/>
    <xf numFmtId="168" fontId="38" fillId="0" borderId="9" xfId="27" applyNumberFormat="1" applyFont="1" applyBorder="1"/>
    <xf numFmtId="164" fontId="38" fillId="0" borderId="9" xfId="27" applyFont="1" applyBorder="1"/>
    <xf numFmtId="0" fontId="29" fillId="0" borderId="9" xfId="26" applyFont="1" applyBorder="1" applyAlignment="1">
      <alignment horizontal="center" vertical="center" wrapText="1"/>
    </xf>
    <xf numFmtId="43" fontId="27" fillId="0" borderId="9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6" xfId="26" applyFont="1" applyBorder="1" applyAlignment="1">
      <alignment horizontal="center" vertical="center"/>
    </xf>
    <xf numFmtId="0" fontId="29" fillId="0" borderId="9" xfId="26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7" fillId="0" borderId="9" xfId="26" applyFont="1" applyBorder="1" applyAlignment="1">
      <alignment horizontal="center" vertical="center"/>
    </xf>
    <xf numFmtId="43" fontId="9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9" fillId="0" borderId="9" xfId="26" applyFont="1" applyBorder="1" applyAlignment="1">
      <alignment horizontal="center" vertical="top"/>
    </xf>
    <xf numFmtId="0" fontId="28" fillId="0" borderId="9" xfId="1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29" fillId="0" borderId="0" xfId="26" applyFont="1" applyAlignment="1">
      <alignment horizontal="center" vertical="center" wrapText="1"/>
    </xf>
    <xf numFmtId="43" fontId="27" fillId="0" borderId="0" xfId="1" applyFont="1" applyBorder="1" applyAlignment="1">
      <alignment horizontal="center" vertical="center"/>
    </xf>
    <xf numFmtId="43" fontId="9" fillId="0" borderId="9" xfId="1" applyFont="1" applyBorder="1" applyAlignment="1">
      <alignment horizontal="center" vertical="center"/>
    </xf>
    <xf numFmtId="164" fontId="9" fillId="0" borderId="9" xfId="0" applyNumberFormat="1" applyFont="1" applyBorder="1"/>
    <xf numFmtId="0" fontId="29" fillId="0" borderId="0" xfId="26" applyFont="1" applyAlignment="1">
      <alignment horizontal="center" vertical="top" wrapText="1"/>
    </xf>
    <xf numFmtId="164" fontId="27" fillId="0" borderId="0" xfId="27" applyFont="1" applyBorder="1" applyAlignment="1">
      <alignment horizontal="center"/>
    </xf>
    <xf numFmtId="0" fontId="15" fillId="0" borderId="8" xfId="0" applyFont="1" applyBorder="1" applyAlignment="1">
      <alignment wrapText="1"/>
    </xf>
    <xf numFmtId="43" fontId="8" fillId="0" borderId="0" xfId="0" applyNumberFormat="1" applyFont="1" applyAlignment="1">
      <alignment vertical="center"/>
    </xf>
    <xf numFmtId="0" fontId="15" fillId="0" borderId="2" xfId="0" applyFont="1" applyBorder="1" applyAlignment="1">
      <alignment wrapText="1"/>
    </xf>
    <xf numFmtId="0" fontId="11" fillId="0" borderId="2" xfId="0" applyFont="1" applyBorder="1"/>
    <xf numFmtId="43" fontId="8" fillId="0" borderId="2" xfId="0" applyNumberFormat="1" applyFont="1" applyBorder="1" applyAlignment="1">
      <alignment vertical="center"/>
    </xf>
    <xf numFmtId="0" fontId="15" fillId="0" borderId="9" xfId="0" applyFont="1" applyBorder="1" applyAlignment="1">
      <alignment wrapText="1"/>
    </xf>
    <xf numFmtId="0" fontId="11" fillId="0" borderId="9" xfId="0" applyFont="1" applyBorder="1"/>
    <xf numFmtId="43" fontId="27" fillId="0" borderId="9" xfId="0" applyNumberFormat="1" applyFont="1" applyBorder="1" applyAlignment="1">
      <alignment horizontal="center" vertical="center"/>
    </xf>
    <xf numFmtId="43" fontId="8" fillId="0" borderId="9" xfId="0" applyNumberFormat="1" applyFont="1" applyBorder="1" applyAlignment="1">
      <alignment vertical="center"/>
    </xf>
    <xf numFmtId="43" fontId="11" fillId="0" borderId="9" xfId="0" applyNumberFormat="1" applyFont="1" applyBorder="1"/>
    <xf numFmtId="43" fontId="11" fillId="0" borderId="13" xfId="0" applyNumberFormat="1" applyFont="1" applyBorder="1"/>
    <xf numFmtId="43" fontId="8" fillId="0" borderId="3" xfId="0" applyNumberFormat="1" applyFont="1" applyBorder="1" applyAlignment="1">
      <alignment vertical="center"/>
    </xf>
    <xf numFmtId="43" fontId="9" fillId="0" borderId="2" xfId="0" applyNumberFormat="1" applyFont="1" applyBorder="1" applyAlignment="1">
      <alignment horizontal="center" vertical="center"/>
    </xf>
    <xf numFmtId="43" fontId="27" fillId="2" borderId="2" xfId="0" applyNumberFormat="1" applyFont="1" applyFill="1" applyBorder="1" applyAlignment="1">
      <alignment horizontal="center" vertical="center"/>
    </xf>
    <xf numFmtId="43" fontId="27" fillId="2" borderId="17" xfId="0" applyNumberFormat="1" applyFont="1" applyFill="1" applyBorder="1" applyAlignment="1">
      <alignment horizontal="center" vertical="center"/>
    </xf>
    <xf numFmtId="43" fontId="17" fillId="5" borderId="8" xfId="0" applyNumberFormat="1" applyFont="1" applyFill="1" applyBorder="1" applyAlignment="1">
      <alignment horizontal="center"/>
    </xf>
    <xf numFmtId="43" fontId="17" fillId="5" borderId="0" xfId="0" applyNumberFormat="1" applyFont="1" applyFill="1" applyAlignment="1">
      <alignment horizontal="center"/>
    </xf>
    <xf numFmtId="0" fontId="9" fillId="0" borderId="9" xfId="10" applyFont="1" applyBorder="1" applyAlignment="1">
      <alignment horizontal="center" wrapText="1"/>
    </xf>
    <xf numFmtId="0" fontId="29" fillId="0" borderId="9" xfId="10" applyFont="1" applyBorder="1"/>
    <xf numFmtId="0" fontId="10" fillId="0" borderId="0" xfId="10" applyFont="1" applyAlignment="1">
      <alignment horizontal="center"/>
    </xf>
    <xf numFmtId="0" fontId="25" fillId="0" borderId="0" xfId="10" applyFont="1"/>
    <xf numFmtId="0" fontId="27" fillId="0" borderId="9" xfId="10" applyFont="1" applyBorder="1" applyAlignment="1">
      <alignment horizontal="center" vertical="center" wrapText="1"/>
    </xf>
    <xf numFmtId="14" fontId="27" fillId="0" borderId="9" xfId="10" applyNumberFormat="1" applyFont="1" applyBorder="1" applyAlignment="1">
      <alignment horizontal="center" vertical="center"/>
    </xf>
    <xf numFmtId="43" fontId="27" fillId="0" borderId="9" xfId="10" applyNumberFormat="1" applyFont="1" applyBorder="1" applyAlignment="1">
      <alignment horizontal="center" vertical="center" wrapText="1"/>
    </xf>
    <xf numFmtId="0" fontId="29" fillId="0" borderId="9" xfId="1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8" fillId="0" borderId="9" xfId="26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29">
    <cellStyle name="Comma" xfId="1" builtinId="3"/>
    <cellStyle name="Comma 2" xfId="9" xr:uid="{631F8309-6AE2-41E3-9EC9-9ED77D79E5C3}"/>
    <cellStyle name="Comma 2 3" xfId="17" xr:uid="{20D6F05B-D860-4071-A7BB-587A92FA05D8}"/>
    <cellStyle name="Comma 3" xfId="3" xr:uid="{D9F116B9-D684-4380-81DF-8FBA68BBBA59}"/>
    <cellStyle name="Comma 4" xfId="11" xr:uid="{84D4321B-CD27-4A63-B87E-40C2A405C760}"/>
    <cellStyle name="Comma 4 2" xfId="15" xr:uid="{AFDB2596-253F-4851-B5C3-2EAA44D8C830}"/>
    <cellStyle name="Comma 4 3" xfId="4" xr:uid="{76295783-08B3-489E-AEB6-703D1B6E61ED}"/>
    <cellStyle name="Comma 4 4" xfId="20" xr:uid="{B6883A45-9987-4ADE-AA6F-5BBA2C244B0B}"/>
    <cellStyle name="Comma 4 5" xfId="24" xr:uid="{7AF7EEC4-2076-4083-BA07-7331D42E70E1}"/>
    <cellStyle name="Comma 5" xfId="14" xr:uid="{9FB4A57A-FEC3-4002-9FB5-97C5E204CBFA}"/>
    <cellStyle name="Comma 6" xfId="19" xr:uid="{E6EC85A2-48BD-462C-BB19-02F429C509EA}"/>
    <cellStyle name="Comma 7" xfId="23" xr:uid="{CDDBD180-4DDF-40C3-BEC6-3CB7535F6E60}"/>
    <cellStyle name="Comma 8" xfId="27" xr:uid="{06B30A4C-73CF-4AD7-882C-63884D29810F}"/>
    <cellStyle name="Normal" xfId="0" builtinId="0"/>
    <cellStyle name="Normal 10" xfId="22" xr:uid="{527EA021-8D19-4B4A-BE8B-A3AEA8277701}"/>
    <cellStyle name="Normal 11" xfId="26" xr:uid="{5BE7304B-D1C8-4B33-9C4E-2ACB5F6F92CF}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0CFD1918-CEBF-4FAE-9130-0A0F3F8F0406}"/>
    <cellStyle name="Normal 9" xfId="18" xr:uid="{EFFDE146-64F9-46A1-A4D4-415B55BEFDAD}"/>
    <cellStyle name="Percent" xfId="12" builtinId="5"/>
    <cellStyle name="Percent 2" xfId="16" xr:uid="{BA3FB7DF-0448-40E1-BF2F-2B8498AE52E3}"/>
    <cellStyle name="Percent 3" xfId="21" xr:uid="{3CB11178-1EBD-425B-9185-7955C7F11047}"/>
    <cellStyle name="Percent 4" xfId="25" xr:uid="{4263610F-9DA9-4F4D-B010-E89FBFA95626}"/>
    <cellStyle name="Percent 5" xfId="28" xr:uid="{ADEE0745-F263-4A2A-9C46-B2B308DB1A9F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15"/>
  <sheetViews>
    <sheetView tabSelected="1" workbookViewId="0">
      <selection activeCell="F7" sqref="F7"/>
    </sheetView>
  </sheetViews>
  <sheetFormatPr defaultColWidth="12.625" defaultRowHeight="15" customHeight="1" x14ac:dyDescent="0.2"/>
  <cols>
    <col min="1" max="1" width="3.5" customWidth="1"/>
    <col min="2" max="2" width="47.5" customWidth="1"/>
    <col min="3" max="3" width="14.25" customWidth="1"/>
    <col min="4" max="4" width="10" customWidth="1"/>
    <col min="5" max="5" width="14.125" customWidth="1"/>
    <col min="6" max="6" width="15" customWidth="1"/>
    <col min="7" max="8" width="11.625" bestFit="1" customWidth="1"/>
    <col min="9" max="9" width="15.875" customWidth="1"/>
    <col min="10" max="10" width="7.625" customWidth="1"/>
    <col min="11" max="12" width="12.625" customWidth="1"/>
    <col min="13" max="13" width="11.75" customWidth="1"/>
    <col min="14" max="25" width="7.625" customWidth="1"/>
  </cols>
  <sheetData>
    <row r="1" spans="1:26" ht="47.25" x14ac:dyDescent="0.25">
      <c r="A1" s="1"/>
      <c r="B1" s="2" t="s">
        <v>0</v>
      </c>
      <c r="C1" s="3" t="s">
        <v>22</v>
      </c>
      <c r="D1" s="3" t="s">
        <v>23</v>
      </c>
      <c r="E1" s="3" t="s">
        <v>24</v>
      </c>
      <c r="F1" s="4" t="s">
        <v>25</v>
      </c>
      <c r="G1" s="5"/>
      <c r="H1" s="6"/>
      <c r="I1" s="7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ht="15.75" x14ac:dyDescent="0.25">
      <c r="A2" s="10"/>
      <c r="B2" s="11" t="s">
        <v>1</v>
      </c>
      <c r="C2" s="12">
        <f>'Land, Stamp Duty cost'!F19/10^7</f>
        <v>2.2920774000000002</v>
      </c>
      <c r="D2" s="13">
        <f t="shared" ref="D2:D9" si="0">E2-C2</f>
        <v>0</v>
      </c>
      <c r="E2" s="13">
        <f t="shared" ref="E2:E9" si="1">F2/10^7</f>
        <v>2.2920774000000002</v>
      </c>
      <c r="F2" s="14">
        <f>'Land, Stamp Duty cost'!F19</f>
        <v>22920774</v>
      </c>
      <c r="G2" s="15">
        <f t="shared" ref="G2:G9" si="2">E2/$E$10%</f>
        <v>1.249937888991755</v>
      </c>
      <c r="H2" s="203" t="s">
        <v>217</v>
      </c>
      <c r="I2" s="204"/>
      <c r="J2" s="204"/>
    </row>
    <row r="3" spans="1:26" ht="15.75" x14ac:dyDescent="0.25">
      <c r="A3" s="22"/>
      <c r="B3" s="20" t="s">
        <v>103</v>
      </c>
      <c r="C3" s="75">
        <v>4.5</v>
      </c>
      <c r="D3" s="76">
        <f>E3-C3</f>
        <v>129.77426400000004</v>
      </c>
      <c r="E3" s="13">
        <f t="shared" si="1"/>
        <v>134.27426400000004</v>
      </c>
      <c r="F3" s="23">
        <f>'Construction Area'!J30</f>
        <v>1342742640.0000005</v>
      </c>
      <c r="G3" s="15">
        <f t="shared" si="2"/>
        <v>73.223744577771086</v>
      </c>
      <c r="H3" s="66">
        <f>C3/E3</f>
        <v>3.3513495929495457E-2</v>
      </c>
      <c r="I3" s="17"/>
      <c r="J3" s="18"/>
    </row>
    <row r="4" spans="1:26" ht="15.75" x14ac:dyDescent="0.25">
      <c r="A4" s="22"/>
      <c r="B4" s="24" t="s">
        <v>104</v>
      </c>
      <c r="C4" s="12">
        <v>2.4900000000000002</v>
      </c>
      <c r="D4" s="13">
        <f t="shared" si="0"/>
        <v>4.2633977999999999</v>
      </c>
      <c r="E4" s="13">
        <f t="shared" si="1"/>
        <v>6.7533978000000001</v>
      </c>
      <c r="F4" s="23">
        <f>'Permission Charges'!F14</f>
        <v>67533978</v>
      </c>
      <c r="G4" s="15">
        <f t="shared" si="2"/>
        <v>3.6828284200409471</v>
      </c>
      <c r="H4" s="17"/>
      <c r="I4" s="17"/>
      <c r="J4" s="18"/>
    </row>
    <row r="5" spans="1:26" ht="15.75" x14ac:dyDescent="0.25">
      <c r="A5" s="22"/>
      <c r="B5" s="25" t="s">
        <v>105</v>
      </c>
      <c r="C5" s="26">
        <v>0.35</v>
      </c>
      <c r="D5" s="13">
        <f t="shared" si="0"/>
        <v>2.3354852999999998</v>
      </c>
      <c r="E5" s="13">
        <f t="shared" si="1"/>
        <v>2.6854852999999999</v>
      </c>
      <c r="F5" s="14">
        <f>ROUND(F3*2%,0)</f>
        <v>26854853</v>
      </c>
      <c r="G5" s="15">
        <f t="shared" si="2"/>
        <v>1.4644749024620154</v>
      </c>
      <c r="H5" s="17"/>
      <c r="I5" s="17"/>
      <c r="J5" s="18"/>
    </row>
    <row r="6" spans="1:26" ht="15.75" x14ac:dyDescent="0.25">
      <c r="A6" s="22"/>
      <c r="B6" s="20" t="s">
        <v>2</v>
      </c>
      <c r="C6" s="26">
        <v>0.6</v>
      </c>
      <c r="D6" s="13">
        <f t="shared" si="0"/>
        <v>6.1137132000000003</v>
      </c>
      <c r="E6" s="13">
        <f t="shared" si="1"/>
        <v>6.7137131999999999</v>
      </c>
      <c r="F6" s="14">
        <f>ROUND(F3*5%,0)</f>
        <v>67137132</v>
      </c>
      <c r="G6" s="15">
        <f t="shared" si="2"/>
        <v>3.6611872288885534</v>
      </c>
      <c r="H6" s="17"/>
      <c r="I6" s="17"/>
      <c r="J6" s="18"/>
    </row>
    <row r="7" spans="1:26" ht="15.75" x14ac:dyDescent="0.25">
      <c r="A7" s="22"/>
      <c r="B7" s="20" t="s">
        <v>106</v>
      </c>
      <c r="C7" s="26">
        <v>0.25</v>
      </c>
      <c r="D7" s="13">
        <f t="shared" si="0"/>
        <v>10.846366</v>
      </c>
      <c r="E7" s="13">
        <f t="shared" si="1"/>
        <v>11.096366</v>
      </c>
      <c r="F7" s="14">
        <f>ROUND(F30*3%,0)</f>
        <v>110963660</v>
      </c>
      <c r="G7" s="15">
        <f t="shared" si="2"/>
        <v>6.0511779809529482</v>
      </c>
      <c r="H7" s="17"/>
      <c r="I7" s="17"/>
      <c r="J7" s="18"/>
      <c r="K7" s="27"/>
    </row>
    <row r="8" spans="1:26" ht="15.75" x14ac:dyDescent="0.25">
      <c r="A8" s="10"/>
      <c r="B8" s="25" t="s">
        <v>3</v>
      </c>
      <c r="C8" s="26">
        <v>0</v>
      </c>
      <c r="D8" s="13">
        <f t="shared" si="0"/>
        <v>19.559999999999999</v>
      </c>
      <c r="E8" s="13">
        <f t="shared" si="1"/>
        <v>19.559999999999999</v>
      </c>
      <c r="F8" s="14">
        <v>195600000</v>
      </c>
      <c r="G8" s="15">
        <f t="shared" si="2"/>
        <v>10.666649000892695</v>
      </c>
      <c r="H8" s="17"/>
      <c r="I8" s="17"/>
      <c r="J8" s="1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6" ht="15.75" x14ac:dyDescent="0.25">
      <c r="A9" s="10"/>
      <c r="B9" s="25" t="s">
        <v>45</v>
      </c>
      <c r="C9" s="26">
        <v>0</v>
      </c>
      <c r="D9" s="13">
        <f t="shared" si="0"/>
        <v>0</v>
      </c>
      <c r="E9" s="13">
        <f t="shared" si="1"/>
        <v>0</v>
      </c>
      <c r="F9" s="14">
        <v>0</v>
      </c>
      <c r="G9" s="15">
        <f t="shared" si="2"/>
        <v>0</v>
      </c>
      <c r="H9" s="17"/>
      <c r="I9" s="17"/>
      <c r="J9" s="18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6" ht="15.75" x14ac:dyDescent="0.25">
      <c r="A10" s="22"/>
      <c r="B10" s="28" t="s">
        <v>4</v>
      </c>
      <c r="C10" s="29">
        <f>SUM(C2:C9)</f>
        <v>10.4820774</v>
      </c>
      <c r="D10" s="29">
        <f>SUM(D2:D9)</f>
        <v>172.89322630000004</v>
      </c>
      <c r="E10" s="29">
        <f>SUM(E2:E9)</f>
        <v>183.37530370000005</v>
      </c>
      <c r="F10" s="29">
        <f>SUM(F2:F9)</f>
        <v>1833753037.0000005</v>
      </c>
      <c r="G10" s="15">
        <f>SUM(G2:G9)</f>
        <v>99.999999999999986</v>
      </c>
      <c r="H10" s="17"/>
      <c r="I10" s="17"/>
      <c r="J10" s="17"/>
    </row>
    <row r="11" spans="1:26" ht="15.75" x14ac:dyDescent="0.25">
      <c r="A11" s="30"/>
      <c r="B11" s="31"/>
      <c r="C11" s="30"/>
      <c r="D11" s="65"/>
      <c r="E11" s="32"/>
      <c r="F11" s="32"/>
      <c r="G11" s="33"/>
      <c r="H11" s="16"/>
      <c r="I11" s="17"/>
      <c r="J11" s="18"/>
    </row>
    <row r="12" spans="1:26" ht="15.75" x14ac:dyDescent="0.25">
      <c r="A12" s="30"/>
      <c r="B12" s="31"/>
      <c r="C12" s="30"/>
      <c r="D12" s="30"/>
      <c r="E12" s="30"/>
      <c r="F12" s="32"/>
      <c r="G12" s="30"/>
      <c r="H12" s="16"/>
      <c r="I12" s="17"/>
      <c r="J12" s="18"/>
    </row>
    <row r="13" spans="1:26" ht="36" customHeight="1" x14ac:dyDescent="0.25">
      <c r="A13" s="30"/>
      <c r="B13" s="34" t="s">
        <v>5</v>
      </c>
      <c r="C13" s="2" t="s">
        <v>6</v>
      </c>
      <c r="D13" s="2" t="s">
        <v>62</v>
      </c>
      <c r="E13" s="35" t="s">
        <v>26</v>
      </c>
      <c r="F13" s="35" t="s">
        <v>215</v>
      </c>
      <c r="G13" s="35" t="s">
        <v>214</v>
      </c>
      <c r="H13" s="35" t="s">
        <v>216</v>
      </c>
    </row>
    <row r="14" spans="1:26" ht="16.5" x14ac:dyDescent="0.25">
      <c r="A14" s="30"/>
      <c r="B14" s="36" t="s">
        <v>195</v>
      </c>
      <c r="C14" s="80">
        <f>'Unsold Flat Inventory'!K167</f>
        <v>95963.479999999981</v>
      </c>
      <c r="D14" s="80">
        <f>'Unsold Flat Inventory'!A166</f>
        <v>164</v>
      </c>
      <c r="E14" s="80">
        <v>10000</v>
      </c>
      <c r="F14" s="80">
        <f>ROUND(C14*E14,0)</f>
        <v>959634800</v>
      </c>
      <c r="G14" s="80">
        <v>0</v>
      </c>
      <c r="H14" s="80">
        <v>0</v>
      </c>
      <c r="I14" s="27"/>
    </row>
    <row r="15" spans="1:26" ht="16.5" x14ac:dyDescent="0.25">
      <c r="A15" s="30"/>
      <c r="B15" s="36" t="s">
        <v>197</v>
      </c>
      <c r="C15" s="79">
        <f>'Unsold Office Inventory '!K9</f>
        <v>2089.7399999999998</v>
      </c>
      <c r="D15" s="79">
        <f>'Unsold Office Inventory '!A8</f>
        <v>6</v>
      </c>
      <c r="E15" s="80">
        <v>15500</v>
      </c>
      <c r="F15" s="80">
        <f t="shared" ref="F15:F25" si="3">ROUND(C15*E15,0)</f>
        <v>32390970</v>
      </c>
      <c r="G15" s="80">
        <v>0</v>
      </c>
      <c r="H15" s="80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6.5" x14ac:dyDescent="0.25">
      <c r="A16" s="30"/>
      <c r="B16" s="36" t="s">
        <v>198</v>
      </c>
      <c r="C16" s="79">
        <f>'Unsold SHop Inventory'!K10</f>
        <v>4265.46</v>
      </c>
      <c r="D16" s="201">
        <f>'Unsold SHop Inventory'!A9</f>
        <v>7</v>
      </c>
      <c r="E16" s="80">
        <v>22000</v>
      </c>
      <c r="F16" s="80">
        <f t="shared" si="3"/>
        <v>93840120</v>
      </c>
      <c r="G16" s="80">
        <v>0</v>
      </c>
      <c r="H16" s="80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x14ac:dyDescent="0.25">
      <c r="A17" s="30"/>
      <c r="B17" s="36" t="s">
        <v>207</v>
      </c>
      <c r="C17" s="79">
        <f>'Unsold SHop Inventory'!AB10</f>
        <v>1850.44</v>
      </c>
      <c r="D17" s="202"/>
      <c r="E17" s="80">
        <f>E16*0.5</f>
        <v>11000</v>
      </c>
      <c r="F17" s="80">
        <f t="shared" si="3"/>
        <v>20354840</v>
      </c>
      <c r="G17" s="80">
        <v>0</v>
      </c>
      <c r="H17" s="80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x14ac:dyDescent="0.25">
      <c r="A18" s="30"/>
      <c r="B18" s="36" t="s">
        <v>199</v>
      </c>
      <c r="C18" s="79">
        <f>'Unsold Flat Inventory'!K421</f>
        <v>114244.41000000009</v>
      </c>
      <c r="D18" s="79">
        <f>'Unsold Flat Inventory'!A420</f>
        <v>248</v>
      </c>
      <c r="E18" s="80">
        <v>10000</v>
      </c>
      <c r="F18" s="80">
        <f t="shared" si="3"/>
        <v>1142444100</v>
      </c>
      <c r="G18" s="80">
        <v>0</v>
      </c>
      <c r="H18" s="80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x14ac:dyDescent="0.25">
      <c r="A19" s="30"/>
      <c r="B19" s="36" t="s">
        <v>196</v>
      </c>
      <c r="C19" s="79">
        <f>'Unsold Office Inventory '!K23</f>
        <v>2893.4799999999996</v>
      </c>
      <c r="D19" s="79">
        <f>'Unsold Office Inventory '!A22</f>
        <v>9</v>
      </c>
      <c r="E19" s="80">
        <v>15500</v>
      </c>
      <c r="F19" s="80">
        <f t="shared" si="3"/>
        <v>44848940</v>
      </c>
      <c r="G19" s="80">
        <v>0</v>
      </c>
      <c r="H19" s="80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6.5" x14ac:dyDescent="0.25">
      <c r="A20" s="30"/>
      <c r="B20" s="36" t="s">
        <v>200</v>
      </c>
      <c r="C20" s="79">
        <f>'Unsold SHop Inventory'!K24</f>
        <v>5943.77</v>
      </c>
      <c r="D20" s="201">
        <f>'Unsold SHop Inventory'!A23</f>
        <v>9</v>
      </c>
      <c r="E20" s="80">
        <v>22000</v>
      </c>
      <c r="F20" s="80">
        <f t="shared" si="3"/>
        <v>130762940</v>
      </c>
      <c r="G20" s="80">
        <v>0</v>
      </c>
      <c r="H20" s="80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6.5" x14ac:dyDescent="0.25">
      <c r="A21" s="30"/>
      <c r="B21" s="36" t="s">
        <v>209</v>
      </c>
      <c r="C21" s="79">
        <f>'Unsold SHop Inventory'!AB24</f>
        <v>2480.48</v>
      </c>
      <c r="D21" s="202"/>
      <c r="E21" s="80">
        <f t="shared" ref="E21" si="4">E20*0.5</f>
        <v>11000</v>
      </c>
      <c r="F21" s="80">
        <f t="shared" si="3"/>
        <v>27285280</v>
      </c>
      <c r="G21" s="80">
        <v>0</v>
      </c>
      <c r="H21" s="80"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6.5" x14ac:dyDescent="0.25">
      <c r="A22" s="30"/>
      <c r="B22" s="36" t="s">
        <v>203</v>
      </c>
      <c r="C22" s="79">
        <f>'Unsold Flat Inventory'!K590</f>
        <v>95963.479999999981</v>
      </c>
      <c r="D22" s="79">
        <f>'Unsold Flat Inventory'!A589</f>
        <v>164</v>
      </c>
      <c r="E22" s="80">
        <v>10000</v>
      </c>
      <c r="F22" s="80">
        <f t="shared" si="3"/>
        <v>959634800</v>
      </c>
      <c r="G22" s="80">
        <v>0</v>
      </c>
      <c r="H22" s="80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6.5" x14ac:dyDescent="0.25">
      <c r="A23" s="30"/>
      <c r="B23" s="36" t="s">
        <v>202</v>
      </c>
      <c r="C23" s="79">
        <f>'Unsold Office Inventory '!K35</f>
        <v>2089.7399999999998</v>
      </c>
      <c r="D23" s="79">
        <f>'Unsold Office Inventory '!A34</f>
        <v>6</v>
      </c>
      <c r="E23" s="80">
        <v>15500</v>
      </c>
      <c r="F23" s="80">
        <f t="shared" si="3"/>
        <v>32390970</v>
      </c>
      <c r="G23" s="80">
        <v>0</v>
      </c>
      <c r="H23" s="80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6.5" x14ac:dyDescent="0.25">
      <c r="A24" s="30"/>
      <c r="B24" s="36" t="s">
        <v>201</v>
      </c>
      <c r="C24" s="79">
        <f>'Unsold SHop Inventory'!K37</f>
        <v>4265.4599999999991</v>
      </c>
      <c r="D24" s="201">
        <f>'Unsold SHop Inventory'!A36</f>
        <v>7</v>
      </c>
      <c r="E24" s="80">
        <v>22000</v>
      </c>
      <c r="F24" s="80">
        <f t="shared" si="3"/>
        <v>93840120</v>
      </c>
      <c r="G24" s="80">
        <v>0</v>
      </c>
      <c r="H24" s="80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6.5" x14ac:dyDescent="0.25">
      <c r="A25" s="30"/>
      <c r="B25" s="36" t="s">
        <v>208</v>
      </c>
      <c r="C25" s="79">
        <f>'Unsold SHop Inventory'!AB37</f>
        <v>1850.9799999999998</v>
      </c>
      <c r="D25" s="202"/>
      <c r="E25" s="80">
        <f t="shared" ref="E25" si="5">E24*0.5</f>
        <v>11000</v>
      </c>
      <c r="F25" s="80">
        <f t="shared" si="3"/>
        <v>20360780</v>
      </c>
      <c r="G25" s="80">
        <v>0</v>
      </c>
      <c r="H25" s="80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6.5" x14ac:dyDescent="0.25">
      <c r="A26" s="30"/>
      <c r="B26" s="38" t="s">
        <v>218</v>
      </c>
      <c r="C26" s="39">
        <f>SUM(C14:C25)</f>
        <v>333900.9200000001</v>
      </c>
      <c r="D26" s="39">
        <f>SUM(D14:D24)</f>
        <v>620</v>
      </c>
      <c r="E26" s="37"/>
      <c r="F26" s="200">
        <f>SUM(F14:F25)</f>
        <v>3557788660</v>
      </c>
      <c r="G26" s="37">
        <f>SUM(G14:G25)</f>
        <v>0</v>
      </c>
      <c r="H26" s="37">
        <f>SUM(H14:H25)</f>
        <v>0</v>
      </c>
    </row>
    <row r="27" spans="1:26" ht="15.75" x14ac:dyDescent="0.25">
      <c r="A27" s="30"/>
      <c r="B27" s="190" t="s">
        <v>221</v>
      </c>
      <c r="C27" s="191"/>
      <c r="D27" s="191"/>
      <c r="E27" s="198"/>
      <c r="F27" s="196">
        <f t="shared" ref="F27:H27" si="6">F26/10^7</f>
        <v>355.77886599999999</v>
      </c>
      <c r="G27" s="199">
        <f t="shared" si="6"/>
        <v>0</v>
      </c>
      <c r="H27" s="192">
        <f t="shared" si="6"/>
        <v>0</v>
      </c>
    </row>
    <row r="28" spans="1:26" ht="16.5" x14ac:dyDescent="0.25">
      <c r="A28" s="30"/>
      <c r="B28" s="193" t="s">
        <v>67</v>
      </c>
      <c r="C28" s="194"/>
      <c r="D28" s="195">
        <f>D26</f>
        <v>620</v>
      </c>
      <c r="E28" s="195">
        <v>0</v>
      </c>
      <c r="F28" s="196">
        <f>D28*E28</f>
        <v>0</v>
      </c>
      <c r="G28" s="196"/>
      <c r="H28" s="196"/>
    </row>
    <row r="29" spans="1:26" ht="16.5" x14ac:dyDescent="0.25">
      <c r="A29" s="30"/>
      <c r="B29" s="193" t="s">
        <v>219</v>
      </c>
      <c r="C29" s="194"/>
      <c r="D29" s="195">
        <v>282</v>
      </c>
      <c r="E29" s="195">
        <v>500000</v>
      </c>
      <c r="F29" s="196">
        <f>D29*E29</f>
        <v>141000000</v>
      </c>
      <c r="G29" s="196"/>
      <c r="H29" s="196"/>
    </row>
    <row r="30" spans="1:26" ht="15.75" x14ac:dyDescent="0.25">
      <c r="A30" s="30"/>
      <c r="B30" s="193" t="s">
        <v>220</v>
      </c>
      <c r="C30" s="194"/>
      <c r="D30" s="194"/>
      <c r="E30" s="197"/>
      <c r="F30" s="196">
        <f>F26+F28+F29</f>
        <v>3698788660</v>
      </c>
      <c r="G30" s="196"/>
      <c r="H30" s="196"/>
    </row>
    <row r="31" spans="1:26" ht="15.75" x14ac:dyDescent="0.25">
      <c r="A31" s="30"/>
      <c r="B31" s="193" t="s">
        <v>7</v>
      </c>
      <c r="C31" s="194"/>
      <c r="D31" s="194"/>
      <c r="E31" s="197"/>
      <c r="F31" s="196">
        <f t="shared" ref="F31" si="7">F30/10^7</f>
        <v>369.87886600000002</v>
      </c>
      <c r="G31" s="196"/>
      <c r="H31" s="196"/>
    </row>
    <row r="32" spans="1:26" ht="15.75" x14ac:dyDescent="0.25">
      <c r="A32" s="30"/>
      <c r="B32" s="188"/>
      <c r="C32" s="30"/>
      <c r="D32" s="30"/>
      <c r="E32" s="43"/>
      <c r="F32" s="189"/>
      <c r="G32" s="189"/>
      <c r="H32" s="189"/>
    </row>
    <row r="33" spans="1:10" ht="15.75" x14ac:dyDescent="0.25">
      <c r="A33" s="30"/>
      <c r="B33" s="188"/>
      <c r="C33" s="30"/>
      <c r="D33" s="30"/>
      <c r="E33" s="43"/>
      <c r="F33" s="189"/>
      <c r="G33" s="189"/>
      <c r="H33" s="189"/>
    </row>
    <row r="34" spans="1:10" ht="15.75" customHeight="1" x14ac:dyDescent="0.25">
      <c r="A34" s="30"/>
      <c r="B34" s="31"/>
      <c r="C34" s="30"/>
      <c r="D34" s="30"/>
      <c r="E34" s="43"/>
      <c r="F34" s="30"/>
      <c r="H34" s="17"/>
      <c r="I34" s="17"/>
      <c r="J34" s="18"/>
    </row>
    <row r="35" spans="1:10" ht="15.75" customHeight="1" x14ac:dyDescent="0.25">
      <c r="A35" s="30"/>
      <c r="B35" s="44"/>
      <c r="C35" s="45"/>
      <c r="D35" s="46"/>
      <c r="E35" s="27"/>
      <c r="F35" s="17"/>
      <c r="G35" s="17"/>
      <c r="H35" s="18"/>
    </row>
    <row r="36" spans="1:10" ht="15.75" customHeight="1" x14ac:dyDescent="0.3">
      <c r="A36" s="30"/>
      <c r="B36" s="40" t="s">
        <v>5</v>
      </c>
      <c r="C36" s="47" t="s">
        <v>27</v>
      </c>
      <c r="D36" s="48"/>
      <c r="F36" s="17"/>
      <c r="G36" s="17"/>
      <c r="H36" s="18"/>
    </row>
    <row r="37" spans="1:10" ht="15.75" customHeight="1" x14ac:dyDescent="0.25">
      <c r="A37" s="30"/>
      <c r="B37" s="49" t="s">
        <v>8</v>
      </c>
      <c r="C37" s="50">
        <f>F31</f>
        <v>369.87886600000002</v>
      </c>
      <c r="D37" s="51"/>
      <c r="F37" s="17"/>
      <c r="G37" s="17"/>
      <c r="H37" s="18"/>
    </row>
    <row r="38" spans="1:10" ht="15.75" customHeight="1" x14ac:dyDescent="0.25">
      <c r="A38" s="30"/>
      <c r="B38" s="52" t="s">
        <v>9</v>
      </c>
      <c r="C38" s="50">
        <f>E10</f>
        <v>183.37530370000005</v>
      </c>
      <c r="D38" s="51"/>
      <c r="F38" s="17"/>
      <c r="G38" s="17"/>
      <c r="H38" s="18"/>
    </row>
    <row r="39" spans="1:10" ht="15.75" customHeight="1" x14ac:dyDescent="0.25">
      <c r="A39" s="30"/>
      <c r="B39" s="49" t="s">
        <v>10</v>
      </c>
      <c r="C39" s="50">
        <f>C37-C38</f>
        <v>186.50356229999997</v>
      </c>
      <c r="D39" s="51"/>
      <c r="F39" s="17"/>
      <c r="G39" s="17"/>
      <c r="H39" s="18"/>
    </row>
    <row r="40" spans="1:10" ht="15.75" customHeight="1" x14ac:dyDescent="0.25">
      <c r="A40" s="30"/>
      <c r="B40" s="40"/>
      <c r="C40" s="41"/>
      <c r="D40" s="30"/>
      <c r="F40" s="17"/>
      <c r="G40" s="17"/>
      <c r="H40" s="18"/>
    </row>
    <row r="41" spans="1:10" ht="15.75" customHeight="1" x14ac:dyDescent="0.25">
      <c r="A41" s="30"/>
      <c r="B41" s="49" t="s">
        <v>11</v>
      </c>
      <c r="C41" s="41"/>
      <c r="D41" s="30"/>
      <c r="F41" s="17"/>
      <c r="G41" s="17"/>
      <c r="H41" s="18"/>
    </row>
    <row r="42" spans="1:10" ht="15.75" customHeight="1" x14ac:dyDescent="0.25">
      <c r="A42" s="30"/>
      <c r="B42" s="52" t="s">
        <v>12</v>
      </c>
      <c r="C42" s="41">
        <f>ROUND(C39*0.3,2)</f>
        <v>55.95</v>
      </c>
      <c r="D42" s="30"/>
      <c r="F42" s="17"/>
      <c r="G42" s="17"/>
      <c r="H42" s="18"/>
    </row>
    <row r="43" spans="1:10" ht="15.75" customHeight="1" x14ac:dyDescent="0.25">
      <c r="A43" s="30"/>
      <c r="B43" s="49" t="s">
        <v>13</v>
      </c>
      <c r="C43" s="50">
        <f>C39-C42</f>
        <v>130.55356229999995</v>
      </c>
      <c r="D43" s="51"/>
      <c r="F43" s="17"/>
      <c r="G43" s="17"/>
      <c r="H43" s="18"/>
    </row>
    <row r="44" spans="1:10" ht="15.75" customHeight="1" x14ac:dyDescent="0.25">
      <c r="A44" s="30"/>
      <c r="B44" s="53" t="s">
        <v>222</v>
      </c>
      <c r="C44" s="54">
        <f>PV(8%,3,0,-C43)</f>
        <v>103.63762693377529</v>
      </c>
      <c r="D44" s="55"/>
      <c r="F44" s="17"/>
      <c r="G44" s="17"/>
      <c r="H44" s="18"/>
    </row>
    <row r="45" spans="1:10" ht="15.75" customHeight="1" x14ac:dyDescent="0.25">
      <c r="A45" s="30"/>
      <c r="B45" s="56" t="s">
        <v>14</v>
      </c>
      <c r="C45" s="41"/>
      <c r="D45" s="30"/>
      <c r="F45" s="17"/>
      <c r="G45" s="17"/>
      <c r="H45" s="18"/>
    </row>
    <row r="46" spans="1:10" ht="15.75" customHeight="1" x14ac:dyDescent="0.25">
      <c r="A46" s="30"/>
      <c r="B46" s="53" t="s">
        <v>15</v>
      </c>
      <c r="C46" s="42">
        <f>C10</f>
        <v>10.4820774</v>
      </c>
      <c r="D46" s="43"/>
      <c r="F46" s="17"/>
      <c r="G46" s="17"/>
      <c r="H46" s="18"/>
    </row>
    <row r="47" spans="1:10" ht="15.75" customHeight="1" x14ac:dyDescent="0.25">
      <c r="A47" s="30"/>
      <c r="B47" s="53" t="s">
        <v>16</v>
      </c>
      <c r="C47" s="41"/>
      <c r="D47" s="30"/>
      <c r="F47" s="17"/>
      <c r="G47" s="17"/>
      <c r="H47" s="18"/>
    </row>
    <row r="48" spans="1:10" ht="15.75" customHeight="1" x14ac:dyDescent="0.25">
      <c r="A48" s="30"/>
      <c r="B48" s="56" t="s">
        <v>17</v>
      </c>
      <c r="C48" s="42">
        <f>G27</f>
        <v>0</v>
      </c>
      <c r="D48" s="43"/>
      <c r="F48" s="17"/>
      <c r="G48" s="17"/>
      <c r="H48" s="18"/>
    </row>
    <row r="49" spans="1:10" ht="15.75" customHeight="1" x14ac:dyDescent="0.25">
      <c r="A49" s="30"/>
      <c r="B49" s="44"/>
      <c r="C49" s="41"/>
      <c r="D49" s="30"/>
      <c r="F49" s="17"/>
      <c r="G49" s="17"/>
      <c r="H49" s="18"/>
    </row>
    <row r="50" spans="1:10" ht="15.75" customHeight="1" x14ac:dyDescent="0.25">
      <c r="A50" s="30"/>
      <c r="B50" s="53" t="s">
        <v>115</v>
      </c>
      <c r="C50" s="57">
        <f>C44+C46-C48</f>
        <v>114.11970433377529</v>
      </c>
      <c r="D50" s="58"/>
      <c r="F50" s="17"/>
      <c r="G50" s="17"/>
      <c r="H50" s="18"/>
    </row>
    <row r="51" spans="1:10" ht="15.75" customHeight="1" x14ac:dyDescent="0.25">
      <c r="A51" s="30"/>
      <c r="B51" s="56" t="s">
        <v>18</v>
      </c>
      <c r="C51" s="57">
        <f>C50*0.9</f>
        <v>102.70773390039776</v>
      </c>
      <c r="D51" s="58"/>
      <c r="F51" s="17"/>
      <c r="G51" s="17"/>
      <c r="H51" s="18"/>
    </row>
    <row r="52" spans="1:10" ht="15.75" customHeight="1" x14ac:dyDescent="0.25">
      <c r="A52" s="30"/>
      <c r="B52" s="53" t="s">
        <v>19</v>
      </c>
      <c r="C52" s="57">
        <f>C50*0.8</f>
        <v>91.295763467020237</v>
      </c>
      <c r="D52" s="58"/>
      <c r="F52" s="17"/>
      <c r="G52" s="17"/>
      <c r="H52" s="18"/>
    </row>
    <row r="53" spans="1:10" ht="15.75" customHeight="1" x14ac:dyDescent="0.25">
      <c r="B53" s="9"/>
      <c r="H53" s="17"/>
      <c r="I53" s="17"/>
      <c r="J53" s="18"/>
    </row>
    <row r="54" spans="1:10" ht="15.75" customHeight="1" x14ac:dyDescent="0.25">
      <c r="B54" s="9"/>
      <c r="H54" s="17"/>
      <c r="I54" s="17"/>
      <c r="J54" s="18"/>
    </row>
    <row r="55" spans="1:10" ht="15.75" customHeight="1" x14ac:dyDescent="0.25">
      <c r="B55" s="9"/>
      <c r="H55" s="17"/>
      <c r="I55" s="17"/>
      <c r="J55" s="18"/>
    </row>
    <row r="56" spans="1:10" ht="15.75" customHeight="1" x14ac:dyDescent="0.25">
      <c r="B56" s="9"/>
      <c r="H56" s="17"/>
      <c r="I56" s="17"/>
      <c r="J56" s="18"/>
    </row>
    <row r="57" spans="1:10" ht="15.75" customHeight="1" x14ac:dyDescent="0.25">
      <c r="B57" s="9"/>
      <c r="H57" s="17"/>
      <c r="I57" s="17"/>
      <c r="J57" s="18"/>
    </row>
    <row r="58" spans="1:10" ht="15.75" customHeight="1" x14ac:dyDescent="0.25">
      <c r="B58" s="9"/>
      <c r="H58" s="17"/>
      <c r="I58" s="17"/>
      <c r="J58" s="18"/>
    </row>
    <row r="59" spans="1:10" ht="15.75" customHeight="1" x14ac:dyDescent="0.25">
      <c r="B59" s="9"/>
      <c r="H59" s="17"/>
      <c r="I59" s="17"/>
      <c r="J59" s="18"/>
    </row>
    <row r="60" spans="1:10" ht="15.75" customHeight="1" x14ac:dyDescent="0.25">
      <c r="B60" s="9"/>
      <c r="H60" s="17"/>
      <c r="I60" s="17"/>
      <c r="J60" s="18"/>
    </row>
    <row r="61" spans="1:10" ht="15.75" customHeight="1" x14ac:dyDescent="0.25">
      <c r="B61" s="9"/>
      <c r="H61" s="17"/>
      <c r="I61" s="17"/>
      <c r="J61" s="18"/>
    </row>
    <row r="62" spans="1:10" ht="15.75" customHeight="1" x14ac:dyDescent="0.25">
      <c r="B62" s="9"/>
      <c r="H62" s="17"/>
      <c r="I62" s="17"/>
      <c r="J62" s="18"/>
    </row>
    <row r="63" spans="1:10" ht="15.75" customHeight="1" x14ac:dyDescent="0.25">
      <c r="B63" s="9"/>
      <c r="H63" s="17"/>
      <c r="I63" s="17"/>
      <c r="J63" s="18"/>
    </row>
    <row r="64" spans="1:10" ht="15.75" customHeight="1" x14ac:dyDescent="0.25">
      <c r="B64" s="9"/>
      <c r="H64" s="17"/>
      <c r="I64" s="17"/>
      <c r="J64" s="18"/>
    </row>
    <row r="65" spans="2:10" ht="15.75" customHeight="1" x14ac:dyDescent="0.25">
      <c r="B65" s="9"/>
      <c r="H65" s="17"/>
      <c r="I65" s="17"/>
      <c r="J65" s="18"/>
    </row>
    <row r="66" spans="2:10" ht="15.75" customHeight="1" x14ac:dyDescent="0.25">
      <c r="B66" s="9"/>
      <c r="H66" s="17"/>
      <c r="I66" s="17"/>
      <c r="J66" s="18"/>
    </row>
    <row r="67" spans="2:10" ht="15.75" customHeight="1" x14ac:dyDescent="0.25">
      <c r="B67" s="9"/>
      <c r="H67" s="17"/>
      <c r="I67" s="17"/>
      <c r="J67" s="18"/>
    </row>
    <row r="68" spans="2:10" ht="15.75" customHeight="1" x14ac:dyDescent="0.25">
      <c r="B68" s="9"/>
      <c r="H68" s="17"/>
      <c r="I68" s="17"/>
      <c r="J68" s="18"/>
    </row>
    <row r="69" spans="2:10" ht="15.75" customHeight="1" x14ac:dyDescent="0.25">
      <c r="B69" s="9"/>
      <c r="H69" s="17"/>
      <c r="I69" s="17"/>
      <c r="J69" s="18"/>
    </row>
    <row r="70" spans="2:10" ht="15.75" customHeight="1" x14ac:dyDescent="0.25">
      <c r="B70" s="9"/>
      <c r="H70" s="17"/>
      <c r="I70" s="17"/>
      <c r="J70" s="18"/>
    </row>
    <row r="71" spans="2:10" ht="15.75" customHeight="1" x14ac:dyDescent="0.25">
      <c r="B71" s="9"/>
      <c r="H71" s="17"/>
      <c r="I71" s="17"/>
      <c r="J71" s="18"/>
    </row>
    <row r="72" spans="2:10" ht="15.75" customHeight="1" x14ac:dyDescent="0.25">
      <c r="B72" s="9"/>
      <c r="H72" s="17"/>
      <c r="I72" s="17"/>
      <c r="J72" s="18"/>
    </row>
    <row r="73" spans="2:10" ht="15.75" customHeight="1" x14ac:dyDescent="0.25">
      <c r="B73" s="9"/>
      <c r="H73" s="17"/>
      <c r="I73" s="17"/>
      <c r="J73" s="18"/>
    </row>
    <row r="74" spans="2:10" ht="15.75" customHeight="1" x14ac:dyDescent="0.25">
      <c r="B74" s="9"/>
      <c r="H74" s="17"/>
      <c r="I74" s="17"/>
      <c r="J74" s="18"/>
    </row>
    <row r="75" spans="2:10" ht="15.75" customHeight="1" x14ac:dyDescent="0.25">
      <c r="B75" s="9"/>
      <c r="H75" s="17"/>
      <c r="I75" s="17"/>
      <c r="J75" s="18"/>
    </row>
    <row r="76" spans="2:10" ht="15.75" customHeight="1" x14ac:dyDescent="0.25">
      <c r="B76" s="9"/>
      <c r="H76" s="17"/>
      <c r="I76" s="17"/>
      <c r="J76" s="18"/>
    </row>
    <row r="77" spans="2:10" ht="15.75" customHeight="1" x14ac:dyDescent="0.25">
      <c r="B77" s="9"/>
      <c r="H77" s="17"/>
      <c r="I77" s="17"/>
      <c r="J77" s="18"/>
    </row>
    <row r="78" spans="2:10" ht="15.75" customHeight="1" x14ac:dyDescent="0.25">
      <c r="B78" s="9"/>
      <c r="H78" s="17"/>
      <c r="I78" s="17"/>
      <c r="J78" s="18"/>
    </row>
    <row r="79" spans="2:10" ht="15.75" customHeight="1" x14ac:dyDescent="0.25">
      <c r="B79" s="9"/>
      <c r="H79" s="17"/>
      <c r="I79" s="17"/>
      <c r="J79" s="18"/>
    </row>
    <row r="80" spans="2:10" ht="15.75" customHeight="1" x14ac:dyDescent="0.25">
      <c r="B80" s="9"/>
      <c r="H80" s="17"/>
      <c r="I80" s="17"/>
      <c r="J80" s="18"/>
    </row>
    <row r="81" spans="2:10" ht="15.75" customHeight="1" x14ac:dyDescent="0.25">
      <c r="B81" s="9"/>
      <c r="H81" s="17"/>
      <c r="I81" s="17"/>
      <c r="J81" s="18"/>
    </row>
    <row r="82" spans="2:10" ht="15.75" customHeight="1" x14ac:dyDescent="0.25">
      <c r="B82" s="9"/>
      <c r="H82" s="17"/>
      <c r="I82" s="17"/>
      <c r="J82" s="18"/>
    </row>
    <row r="83" spans="2:10" ht="15.75" customHeight="1" x14ac:dyDescent="0.25">
      <c r="B83" s="9"/>
      <c r="H83" s="17"/>
      <c r="I83" s="17"/>
      <c r="J83" s="18"/>
    </row>
    <row r="84" spans="2:10" ht="15.75" customHeight="1" x14ac:dyDescent="0.25">
      <c r="B84" s="9"/>
      <c r="H84" s="17"/>
      <c r="I84" s="17"/>
      <c r="J84" s="18"/>
    </row>
    <row r="85" spans="2:10" ht="15.75" customHeight="1" x14ac:dyDescent="0.25">
      <c r="B85" s="9"/>
      <c r="H85" s="17"/>
      <c r="I85" s="17"/>
      <c r="J85" s="18"/>
    </row>
    <row r="86" spans="2:10" ht="15.75" customHeight="1" x14ac:dyDescent="0.25">
      <c r="B86" s="9"/>
      <c r="H86" s="17"/>
      <c r="I86" s="17"/>
      <c r="J86" s="18"/>
    </row>
    <row r="87" spans="2:10" ht="15.75" customHeight="1" x14ac:dyDescent="0.25">
      <c r="B87" s="9"/>
      <c r="H87" s="17"/>
      <c r="I87" s="17"/>
      <c r="J87" s="18"/>
    </row>
    <row r="88" spans="2:10" ht="15.75" customHeight="1" x14ac:dyDescent="0.25">
      <c r="B88" s="9"/>
      <c r="H88" s="17"/>
      <c r="I88" s="17"/>
      <c r="J88" s="18"/>
    </row>
    <row r="89" spans="2:10" ht="15.75" customHeight="1" x14ac:dyDescent="0.25">
      <c r="B89" s="9"/>
      <c r="H89" s="17"/>
      <c r="I89" s="17"/>
      <c r="J89" s="18"/>
    </row>
    <row r="90" spans="2:10" ht="15.75" customHeight="1" x14ac:dyDescent="0.25">
      <c r="B90" s="9"/>
      <c r="H90" s="17"/>
      <c r="I90" s="17"/>
      <c r="J90" s="18"/>
    </row>
    <row r="91" spans="2:10" ht="15.75" customHeight="1" x14ac:dyDescent="0.25">
      <c r="B91" s="9"/>
      <c r="H91" s="17"/>
      <c r="I91" s="17"/>
      <c r="J91" s="18"/>
    </row>
    <row r="92" spans="2:10" ht="15.75" customHeight="1" x14ac:dyDescent="0.25">
      <c r="B92" s="9"/>
      <c r="H92" s="17"/>
      <c r="I92" s="17"/>
      <c r="J92" s="18"/>
    </row>
    <row r="93" spans="2:10" ht="15.75" customHeight="1" x14ac:dyDescent="0.25">
      <c r="B93" s="9"/>
      <c r="H93" s="17"/>
      <c r="I93" s="17"/>
      <c r="J93" s="18"/>
    </row>
    <row r="94" spans="2:10" ht="15.75" customHeight="1" x14ac:dyDescent="0.25">
      <c r="B94" s="9"/>
      <c r="H94" s="17"/>
      <c r="I94" s="17"/>
      <c r="J94" s="18"/>
    </row>
    <row r="95" spans="2:10" ht="15.75" customHeight="1" x14ac:dyDescent="0.25">
      <c r="B95" s="9"/>
      <c r="H95" s="17"/>
      <c r="I95" s="17"/>
      <c r="J95" s="18"/>
    </row>
    <row r="96" spans="2:10" ht="15.75" customHeight="1" x14ac:dyDescent="0.25">
      <c r="B96" s="9"/>
      <c r="H96" s="17"/>
      <c r="I96" s="17"/>
      <c r="J96" s="18"/>
    </row>
    <row r="97" spans="2:10" ht="15.75" customHeight="1" x14ac:dyDescent="0.25">
      <c r="B97" s="9"/>
      <c r="H97" s="17"/>
      <c r="I97" s="17"/>
      <c r="J97" s="18"/>
    </row>
    <row r="98" spans="2:10" ht="15.75" customHeight="1" x14ac:dyDescent="0.25">
      <c r="B98" s="9"/>
      <c r="H98" s="17"/>
      <c r="I98" s="17"/>
      <c r="J98" s="18"/>
    </row>
    <row r="99" spans="2:10" ht="15.75" customHeight="1" x14ac:dyDescent="0.25">
      <c r="B99" s="9"/>
      <c r="H99" s="17"/>
      <c r="I99" s="17"/>
      <c r="J99" s="18"/>
    </row>
    <row r="100" spans="2:10" ht="15.75" customHeight="1" x14ac:dyDescent="0.25">
      <c r="B100" s="9"/>
      <c r="H100" s="17"/>
      <c r="I100" s="17"/>
      <c r="J100" s="18"/>
    </row>
    <row r="101" spans="2:10" ht="15.75" customHeight="1" x14ac:dyDescent="0.25">
      <c r="B101" s="9"/>
      <c r="H101" s="17"/>
      <c r="I101" s="17"/>
      <c r="J101" s="18"/>
    </row>
    <row r="102" spans="2:10" ht="15.75" customHeight="1" x14ac:dyDescent="0.25">
      <c r="B102" s="9"/>
      <c r="H102" s="17"/>
      <c r="I102" s="17"/>
      <c r="J102" s="18"/>
    </row>
    <row r="103" spans="2:10" ht="15.75" customHeight="1" x14ac:dyDescent="0.25">
      <c r="B103" s="9"/>
      <c r="H103" s="17"/>
      <c r="I103" s="17"/>
      <c r="J103" s="18"/>
    </row>
    <row r="104" spans="2:10" ht="15.75" customHeight="1" x14ac:dyDescent="0.25">
      <c r="B104" s="9"/>
      <c r="H104" s="17"/>
      <c r="I104" s="17"/>
      <c r="J104" s="18"/>
    </row>
    <row r="105" spans="2:10" ht="15.75" customHeight="1" x14ac:dyDescent="0.25">
      <c r="B105" s="9"/>
      <c r="H105" s="17"/>
      <c r="I105" s="17"/>
      <c r="J105" s="18"/>
    </row>
    <row r="106" spans="2:10" ht="15.75" customHeight="1" x14ac:dyDescent="0.25">
      <c r="B106" s="9"/>
      <c r="H106" s="17"/>
      <c r="I106" s="17"/>
      <c r="J106" s="18"/>
    </row>
    <row r="107" spans="2:10" ht="15.75" customHeight="1" x14ac:dyDescent="0.25">
      <c r="B107" s="9"/>
      <c r="H107" s="17"/>
      <c r="I107" s="17"/>
      <c r="J107" s="18"/>
    </row>
    <row r="108" spans="2:10" ht="15.75" customHeight="1" x14ac:dyDescent="0.25">
      <c r="B108" s="9"/>
      <c r="H108" s="17"/>
      <c r="I108" s="17"/>
      <c r="J108" s="18"/>
    </row>
    <row r="109" spans="2:10" ht="15.75" customHeight="1" x14ac:dyDescent="0.25">
      <c r="B109" s="9"/>
      <c r="H109" s="17"/>
      <c r="I109" s="17"/>
      <c r="J109" s="18"/>
    </row>
    <row r="110" spans="2:10" ht="15.75" customHeight="1" x14ac:dyDescent="0.25">
      <c r="B110" s="9"/>
      <c r="H110" s="17"/>
      <c r="I110" s="17"/>
      <c r="J110" s="18"/>
    </row>
    <row r="111" spans="2:10" ht="15.75" customHeight="1" x14ac:dyDescent="0.25">
      <c r="B111" s="9"/>
      <c r="H111" s="17"/>
      <c r="I111" s="17"/>
      <c r="J111" s="18"/>
    </row>
    <row r="112" spans="2:10" ht="15.75" customHeight="1" x14ac:dyDescent="0.25">
      <c r="B112" s="9"/>
      <c r="H112" s="17"/>
      <c r="I112" s="17"/>
      <c r="J112" s="18"/>
    </row>
    <row r="113" spans="2:10" ht="15.75" customHeight="1" x14ac:dyDescent="0.25">
      <c r="B113" s="9"/>
      <c r="H113" s="17"/>
      <c r="I113" s="17"/>
      <c r="J113" s="18"/>
    </row>
    <row r="114" spans="2:10" ht="15.75" customHeight="1" x14ac:dyDescent="0.25">
      <c r="B114" s="9"/>
      <c r="H114" s="17"/>
      <c r="I114" s="17"/>
      <c r="J114" s="18"/>
    </row>
    <row r="115" spans="2:10" ht="15.75" customHeight="1" x14ac:dyDescent="0.25">
      <c r="B115" s="9"/>
      <c r="H115" s="17"/>
      <c r="I115" s="17"/>
      <c r="J115" s="18"/>
    </row>
    <row r="116" spans="2:10" ht="15.75" customHeight="1" x14ac:dyDescent="0.25">
      <c r="B116" s="9"/>
      <c r="H116" s="17"/>
      <c r="I116" s="17"/>
      <c r="J116" s="18"/>
    </row>
    <row r="117" spans="2:10" ht="15.75" customHeight="1" x14ac:dyDescent="0.25">
      <c r="B117" s="9"/>
      <c r="H117" s="17"/>
      <c r="I117" s="17"/>
      <c r="J117" s="18"/>
    </row>
    <row r="118" spans="2:10" ht="15.75" customHeight="1" x14ac:dyDescent="0.25">
      <c r="B118" s="9"/>
      <c r="H118" s="17"/>
      <c r="I118" s="17"/>
      <c r="J118" s="18"/>
    </row>
    <row r="119" spans="2:10" ht="15.75" customHeight="1" x14ac:dyDescent="0.25">
      <c r="B119" s="9"/>
      <c r="H119" s="17"/>
      <c r="I119" s="17"/>
      <c r="J119" s="18"/>
    </row>
    <row r="120" spans="2:10" ht="15.75" customHeight="1" x14ac:dyDescent="0.25">
      <c r="B120" s="9"/>
      <c r="H120" s="17"/>
      <c r="I120" s="17"/>
      <c r="J120" s="18"/>
    </row>
    <row r="121" spans="2:10" ht="15.75" customHeight="1" x14ac:dyDescent="0.25">
      <c r="B121" s="9"/>
      <c r="H121" s="17"/>
      <c r="I121" s="17"/>
      <c r="J121" s="18"/>
    </row>
    <row r="122" spans="2:10" ht="15.75" customHeight="1" x14ac:dyDescent="0.25">
      <c r="B122" s="9"/>
      <c r="H122" s="17"/>
      <c r="I122" s="17"/>
      <c r="J122" s="18"/>
    </row>
    <row r="123" spans="2:10" ht="15.75" customHeight="1" x14ac:dyDescent="0.25">
      <c r="B123" s="9"/>
      <c r="H123" s="17"/>
      <c r="I123" s="17"/>
      <c r="J123" s="18"/>
    </row>
    <row r="124" spans="2:10" ht="15.75" customHeight="1" x14ac:dyDescent="0.25">
      <c r="B124" s="9"/>
      <c r="H124" s="17"/>
      <c r="I124" s="17"/>
      <c r="J124" s="18"/>
    </row>
    <row r="125" spans="2:10" ht="15.75" customHeight="1" x14ac:dyDescent="0.25">
      <c r="B125" s="9"/>
      <c r="H125" s="17"/>
      <c r="I125" s="17"/>
      <c r="J125" s="18"/>
    </row>
    <row r="126" spans="2:10" ht="15.75" customHeight="1" x14ac:dyDescent="0.25">
      <c r="B126" s="9"/>
      <c r="H126" s="17"/>
      <c r="I126" s="17"/>
      <c r="J126" s="18"/>
    </row>
    <row r="127" spans="2:10" ht="15.75" customHeight="1" x14ac:dyDescent="0.25">
      <c r="B127" s="9"/>
      <c r="H127" s="17"/>
      <c r="I127" s="17"/>
      <c r="J127" s="18"/>
    </row>
    <row r="128" spans="2:10" ht="15.75" customHeight="1" x14ac:dyDescent="0.25">
      <c r="B128" s="9"/>
      <c r="H128" s="17"/>
      <c r="I128" s="17"/>
      <c r="J128" s="18"/>
    </row>
    <row r="129" spans="2:10" ht="15.75" customHeight="1" x14ac:dyDescent="0.25">
      <c r="B129" s="9"/>
      <c r="H129" s="17"/>
      <c r="I129" s="17"/>
      <c r="J129" s="18"/>
    </row>
    <row r="130" spans="2:10" ht="15.75" customHeight="1" x14ac:dyDescent="0.25">
      <c r="B130" s="9"/>
      <c r="H130" s="17"/>
      <c r="I130" s="17"/>
      <c r="J130" s="18"/>
    </row>
    <row r="131" spans="2:10" ht="15.75" customHeight="1" x14ac:dyDescent="0.25">
      <c r="B131" s="9"/>
      <c r="H131" s="17"/>
      <c r="I131" s="17"/>
      <c r="J131" s="18"/>
    </row>
    <row r="132" spans="2:10" ht="15.75" customHeight="1" x14ac:dyDescent="0.25">
      <c r="B132" s="9"/>
      <c r="H132" s="17"/>
      <c r="I132" s="17"/>
      <c r="J132" s="18"/>
    </row>
    <row r="133" spans="2:10" ht="15.75" customHeight="1" x14ac:dyDescent="0.25">
      <c r="B133" s="9"/>
      <c r="H133" s="17"/>
      <c r="I133" s="17"/>
      <c r="J133" s="18"/>
    </row>
    <row r="134" spans="2:10" ht="15.75" customHeight="1" x14ac:dyDescent="0.25">
      <c r="B134" s="9"/>
      <c r="H134" s="17"/>
      <c r="I134" s="17"/>
      <c r="J134" s="18"/>
    </row>
    <row r="135" spans="2:10" ht="15.75" customHeight="1" x14ac:dyDescent="0.25">
      <c r="B135" s="9"/>
      <c r="H135" s="17"/>
      <c r="I135" s="17"/>
      <c r="J135" s="18"/>
    </row>
    <row r="136" spans="2:10" ht="15.75" customHeight="1" x14ac:dyDescent="0.25">
      <c r="B136" s="9"/>
      <c r="H136" s="17"/>
      <c r="I136" s="17"/>
      <c r="J136" s="18"/>
    </row>
    <row r="137" spans="2:10" ht="15.75" customHeight="1" x14ac:dyDescent="0.25">
      <c r="B137" s="9"/>
      <c r="H137" s="17"/>
      <c r="I137" s="17"/>
      <c r="J137" s="18"/>
    </row>
    <row r="138" spans="2:10" ht="15.75" customHeight="1" x14ac:dyDescent="0.25">
      <c r="B138" s="9"/>
      <c r="H138" s="17"/>
      <c r="I138" s="17"/>
      <c r="J138" s="18"/>
    </row>
    <row r="139" spans="2:10" ht="15.75" customHeight="1" x14ac:dyDescent="0.25">
      <c r="B139" s="9"/>
      <c r="H139" s="17"/>
      <c r="I139" s="17"/>
      <c r="J139" s="18"/>
    </row>
    <row r="140" spans="2:10" ht="15.75" customHeight="1" x14ac:dyDescent="0.25">
      <c r="B140" s="9"/>
      <c r="H140" s="17"/>
      <c r="I140" s="17"/>
      <c r="J140" s="18"/>
    </row>
    <row r="141" spans="2:10" ht="15.75" customHeight="1" x14ac:dyDescent="0.25">
      <c r="B141" s="9"/>
      <c r="H141" s="17"/>
      <c r="I141" s="17"/>
      <c r="J141" s="18"/>
    </row>
    <row r="142" spans="2:10" ht="15.75" customHeight="1" x14ac:dyDescent="0.25">
      <c r="B142" s="9"/>
      <c r="H142" s="17"/>
      <c r="I142" s="17"/>
      <c r="J142" s="18"/>
    </row>
    <row r="143" spans="2:10" ht="15.75" customHeight="1" x14ac:dyDescent="0.25">
      <c r="B143" s="9"/>
      <c r="H143" s="17"/>
      <c r="I143" s="17"/>
      <c r="J143" s="18"/>
    </row>
    <row r="144" spans="2:10" ht="15.75" customHeight="1" x14ac:dyDescent="0.25">
      <c r="B144" s="9"/>
      <c r="H144" s="17"/>
      <c r="I144" s="17"/>
      <c r="J144" s="18"/>
    </row>
    <row r="145" spans="2:10" ht="15.75" customHeight="1" x14ac:dyDescent="0.25">
      <c r="B145" s="9"/>
      <c r="H145" s="17"/>
      <c r="I145" s="17"/>
      <c r="J145" s="18"/>
    </row>
    <row r="146" spans="2:10" ht="15.75" customHeight="1" x14ac:dyDescent="0.25">
      <c r="B146" s="9"/>
      <c r="H146" s="17"/>
      <c r="I146" s="17"/>
      <c r="J146" s="18"/>
    </row>
    <row r="147" spans="2:10" ht="15.75" customHeight="1" x14ac:dyDescent="0.25">
      <c r="B147" s="9"/>
      <c r="H147" s="17"/>
      <c r="I147" s="17"/>
      <c r="J147" s="18"/>
    </row>
    <row r="148" spans="2:10" ht="15.75" customHeight="1" x14ac:dyDescent="0.25">
      <c r="B148" s="9"/>
      <c r="H148" s="17"/>
      <c r="I148" s="17"/>
      <c r="J148" s="18"/>
    </row>
    <row r="149" spans="2:10" ht="15.75" customHeight="1" x14ac:dyDescent="0.25">
      <c r="B149" s="9"/>
      <c r="H149" s="17"/>
      <c r="I149" s="17"/>
      <c r="J149" s="18"/>
    </row>
    <row r="150" spans="2:10" ht="15.75" customHeight="1" x14ac:dyDescent="0.25">
      <c r="B150" s="9"/>
      <c r="H150" s="17"/>
      <c r="I150" s="17"/>
      <c r="J150" s="18"/>
    </row>
    <row r="151" spans="2:10" ht="15.75" customHeight="1" x14ac:dyDescent="0.25">
      <c r="B151" s="9"/>
      <c r="H151" s="17"/>
      <c r="I151" s="17"/>
      <c r="J151" s="18"/>
    </row>
    <row r="152" spans="2:10" ht="15.75" customHeight="1" x14ac:dyDescent="0.25">
      <c r="B152" s="9"/>
      <c r="H152" s="17"/>
      <c r="I152" s="17"/>
      <c r="J152" s="18"/>
    </row>
    <row r="153" spans="2:10" ht="15.75" customHeight="1" x14ac:dyDescent="0.25">
      <c r="B153" s="9"/>
      <c r="H153" s="17"/>
      <c r="I153" s="17"/>
      <c r="J153" s="18"/>
    </row>
    <row r="154" spans="2:10" ht="15.75" customHeight="1" x14ac:dyDescent="0.25">
      <c r="B154" s="9"/>
      <c r="H154" s="17"/>
      <c r="I154" s="17"/>
      <c r="J154" s="18"/>
    </row>
    <row r="155" spans="2:10" ht="15.75" customHeight="1" x14ac:dyDescent="0.25">
      <c r="B155" s="9"/>
      <c r="H155" s="17"/>
      <c r="I155" s="17"/>
      <c r="J155" s="18"/>
    </row>
    <row r="156" spans="2:10" ht="15.75" customHeight="1" x14ac:dyDescent="0.25">
      <c r="B156" s="9"/>
      <c r="H156" s="17"/>
      <c r="I156" s="17"/>
      <c r="J156" s="18"/>
    </row>
    <row r="157" spans="2:10" ht="15.75" customHeight="1" x14ac:dyDescent="0.25">
      <c r="B157" s="9"/>
      <c r="H157" s="17"/>
      <c r="I157" s="17"/>
      <c r="J157" s="18"/>
    </row>
    <row r="158" spans="2:10" ht="15.75" customHeight="1" x14ac:dyDescent="0.25">
      <c r="B158" s="9"/>
      <c r="H158" s="17"/>
      <c r="I158" s="17"/>
      <c r="J158" s="18"/>
    </row>
    <row r="159" spans="2:10" ht="15.75" customHeight="1" x14ac:dyDescent="0.25">
      <c r="B159" s="9"/>
      <c r="H159" s="17"/>
      <c r="I159" s="17"/>
      <c r="J159" s="18"/>
    </row>
    <row r="160" spans="2:10" ht="15.75" customHeight="1" x14ac:dyDescent="0.25">
      <c r="B160" s="9"/>
      <c r="H160" s="17"/>
      <c r="I160" s="17"/>
      <c r="J160" s="18"/>
    </row>
    <row r="161" spans="2:10" ht="15.75" customHeight="1" x14ac:dyDescent="0.25">
      <c r="B161" s="9"/>
      <c r="H161" s="17"/>
      <c r="I161" s="17"/>
      <c r="J161" s="18"/>
    </row>
    <row r="162" spans="2:10" ht="15.75" customHeight="1" x14ac:dyDescent="0.25">
      <c r="B162" s="9"/>
      <c r="H162" s="17"/>
      <c r="I162" s="17"/>
      <c r="J162" s="18"/>
    </row>
    <row r="163" spans="2:10" ht="15.75" customHeight="1" x14ac:dyDescent="0.25">
      <c r="B163" s="9"/>
      <c r="H163" s="17"/>
      <c r="I163" s="17"/>
      <c r="J163" s="18"/>
    </row>
    <row r="164" spans="2:10" ht="15.75" customHeight="1" x14ac:dyDescent="0.25">
      <c r="B164" s="9"/>
      <c r="H164" s="17"/>
      <c r="I164" s="17"/>
      <c r="J164" s="18"/>
    </row>
    <row r="165" spans="2:10" ht="15.75" customHeight="1" x14ac:dyDescent="0.25">
      <c r="B165" s="9"/>
      <c r="H165" s="17"/>
      <c r="I165" s="17"/>
      <c r="J165" s="18"/>
    </row>
    <row r="166" spans="2:10" ht="15.75" customHeight="1" x14ac:dyDescent="0.25">
      <c r="B166" s="9"/>
      <c r="H166" s="17"/>
      <c r="I166" s="17"/>
      <c r="J166" s="18"/>
    </row>
    <row r="167" spans="2:10" ht="15.75" customHeight="1" x14ac:dyDescent="0.25">
      <c r="B167" s="9"/>
      <c r="H167" s="17"/>
      <c r="I167" s="17"/>
      <c r="J167" s="18"/>
    </row>
    <row r="168" spans="2:10" ht="15.75" customHeight="1" x14ac:dyDescent="0.25">
      <c r="B168" s="9"/>
      <c r="H168" s="17"/>
      <c r="I168" s="17"/>
      <c r="J168" s="18"/>
    </row>
    <row r="169" spans="2:10" ht="15.75" customHeight="1" x14ac:dyDescent="0.25">
      <c r="B169" s="9"/>
      <c r="H169" s="17"/>
      <c r="I169" s="17"/>
      <c r="J169" s="18"/>
    </row>
    <row r="170" spans="2:10" ht="15.75" customHeight="1" x14ac:dyDescent="0.25">
      <c r="B170" s="9"/>
      <c r="H170" s="17"/>
      <c r="I170" s="17"/>
      <c r="J170" s="18"/>
    </row>
    <row r="171" spans="2:10" ht="15.75" customHeight="1" x14ac:dyDescent="0.25">
      <c r="B171" s="9"/>
      <c r="H171" s="17"/>
      <c r="I171" s="17"/>
      <c r="J171" s="18"/>
    </row>
    <row r="172" spans="2:10" ht="15.75" customHeight="1" x14ac:dyDescent="0.25">
      <c r="B172" s="9"/>
      <c r="H172" s="17"/>
      <c r="I172" s="17"/>
      <c r="J172" s="18"/>
    </row>
    <row r="173" spans="2:10" ht="15.75" customHeight="1" x14ac:dyDescent="0.25">
      <c r="B173" s="9"/>
      <c r="H173" s="17"/>
      <c r="I173" s="17"/>
      <c r="J173" s="18"/>
    </row>
    <row r="174" spans="2:10" ht="15.75" customHeight="1" x14ac:dyDescent="0.25">
      <c r="B174" s="9"/>
      <c r="H174" s="17"/>
      <c r="I174" s="17"/>
      <c r="J174" s="18"/>
    </row>
    <row r="175" spans="2:10" ht="15.75" customHeight="1" x14ac:dyDescent="0.25">
      <c r="B175" s="9"/>
      <c r="H175" s="17"/>
      <c r="I175" s="17"/>
      <c r="J175" s="18"/>
    </row>
    <row r="176" spans="2:10" ht="15.75" customHeight="1" x14ac:dyDescent="0.25">
      <c r="B176" s="9"/>
      <c r="H176" s="17"/>
      <c r="I176" s="17"/>
      <c r="J176" s="18"/>
    </row>
    <row r="177" spans="2:10" ht="15.75" customHeight="1" x14ac:dyDescent="0.25">
      <c r="B177" s="9"/>
      <c r="H177" s="17"/>
      <c r="I177" s="17"/>
      <c r="J177" s="18"/>
    </row>
    <row r="178" spans="2:10" ht="15.75" customHeight="1" x14ac:dyDescent="0.25">
      <c r="B178" s="9"/>
      <c r="H178" s="17"/>
      <c r="I178" s="17"/>
      <c r="J178" s="18"/>
    </row>
    <row r="179" spans="2:10" ht="15.75" customHeight="1" x14ac:dyDescent="0.25">
      <c r="B179" s="9"/>
      <c r="H179" s="17"/>
      <c r="I179" s="17"/>
      <c r="J179" s="18"/>
    </row>
    <row r="180" spans="2:10" ht="15.75" customHeight="1" x14ac:dyDescent="0.25">
      <c r="B180" s="9"/>
      <c r="H180" s="17"/>
      <c r="I180" s="17"/>
      <c r="J180" s="18"/>
    </row>
    <row r="181" spans="2:10" ht="15.75" customHeight="1" x14ac:dyDescent="0.25">
      <c r="B181" s="9"/>
      <c r="H181" s="17"/>
      <c r="I181" s="17"/>
      <c r="J181" s="18"/>
    </row>
    <row r="182" spans="2:10" ht="15.75" customHeight="1" x14ac:dyDescent="0.25">
      <c r="B182" s="9"/>
      <c r="H182" s="17"/>
      <c r="I182" s="17"/>
      <c r="J182" s="18"/>
    </row>
    <row r="183" spans="2:10" ht="15.75" customHeight="1" x14ac:dyDescent="0.25">
      <c r="B183" s="9"/>
      <c r="H183" s="17"/>
      <c r="I183" s="17"/>
      <c r="J183" s="18"/>
    </row>
    <row r="184" spans="2:10" ht="15.75" customHeight="1" x14ac:dyDescent="0.25">
      <c r="B184" s="9"/>
      <c r="H184" s="17"/>
      <c r="I184" s="17"/>
      <c r="J184" s="18"/>
    </row>
    <row r="185" spans="2:10" ht="15.75" customHeight="1" x14ac:dyDescent="0.25">
      <c r="B185" s="9"/>
      <c r="H185" s="17"/>
      <c r="I185" s="17"/>
      <c r="J185" s="18"/>
    </row>
    <row r="186" spans="2:10" ht="15.75" customHeight="1" x14ac:dyDescent="0.25">
      <c r="B186" s="9"/>
      <c r="H186" s="17"/>
      <c r="I186" s="17"/>
      <c r="J186" s="18"/>
    </row>
    <row r="187" spans="2:10" ht="15.75" customHeight="1" x14ac:dyDescent="0.25">
      <c r="B187" s="9"/>
      <c r="H187" s="17"/>
      <c r="I187" s="17"/>
      <c r="J187" s="18"/>
    </row>
    <row r="188" spans="2:10" ht="15.75" customHeight="1" x14ac:dyDescent="0.25">
      <c r="B188" s="9"/>
      <c r="H188" s="17"/>
      <c r="I188" s="17"/>
      <c r="J188" s="18"/>
    </row>
    <row r="189" spans="2:10" ht="15.75" customHeight="1" x14ac:dyDescent="0.25">
      <c r="B189" s="9"/>
      <c r="H189" s="17"/>
      <c r="I189" s="17"/>
      <c r="J189" s="18"/>
    </row>
    <row r="190" spans="2:10" ht="15.75" customHeight="1" x14ac:dyDescent="0.25">
      <c r="B190" s="9"/>
      <c r="H190" s="17"/>
      <c r="I190" s="17"/>
      <c r="J190" s="18"/>
    </row>
    <row r="191" spans="2:10" ht="15.75" customHeight="1" x14ac:dyDescent="0.25">
      <c r="B191" s="9"/>
      <c r="H191" s="17"/>
      <c r="I191" s="17"/>
      <c r="J191" s="18"/>
    </row>
    <row r="192" spans="2:10" ht="15.75" customHeight="1" x14ac:dyDescent="0.25">
      <c r="B192" s="9"/>
      <c r="H192" s="17"/>
      <c r="I192" s="17"/>
      <c r="J192" s="18"/>
    </row>
    <row r="193" spans="2:10" ht="15.75" customHeight="1" x14ac:dyDescent="0.25">
      <c r="B193" s="9"/>
      <c r="H193" s="17"/>
      <c r="I193" s="17"/>
      <c r="J193" s="18"/>
    </row>
    <row r="194" spans="2:10" ht="15.75" customHeight="1" x14ac:dyDescent="0.25">
      <c r="B194" s="9"/>
      <c r="H194" s="17"/>
      <c r="I194" s="17"/>
      <c r="J194" s="18"/>
    </row>
    <row r="195" spans="2:10" ht="15.75" customHeight="1" x14ac:dyDescent="0.25">
      <c r="B195" s="9"/>
      <c r="H195" s="17"/>
      <c r="I195" s="17"/>
      <c r="J195" s="18"/>
    </row>
    <row r="196" spans="2:10" ht="15.75" customHeight="1" x14ac:dyDescent="0.25">
      <c r="B196" s="9"/>
      <c r="H196" s="17"/>
      <c r="I196" s="17"/>
      <c r="J196" s="18"/>
    </row>
    <row r="197" spans="2:10" ht="15.75" customHeight="1" x14ac:dyDescent="0.25">
      <c r="B197" s="9"/>
      <c r="H197" s="17"/>
      <c r="I197" s="17"/>
      <c r="J197" s="18"/>
    </row>
    <row r="198" spans="2:10" ht="15.75" customHeight="1" x14ac:dyDescent="0.25">
      <c r="B198" s="9"/>
      <c r="H198" s="17"/>
      <c r="I198" s="17"/>
      <c r="J198" s="18"/>
    </row>
    <row r="199" spans="2:10" ht="15.75" customHeight="1" x14ac:dyDescent="0.25">
      <c r="B199" s="9"/>
      <c r="H199" s="17"/>
      <c r="I199" s="17"/>
      <c r="J199" s="18"/>
    </row>
    <row r="200" spans="2:10" ht="15.75" customHeight="1" x14ac:dyDescent="0.25">
      <c r="B200" s="9"/>
      <c r="H200" s="17"/>
      <c r="I200" s="17"/>
      <c r="J200" s="18"/>
    </row>
    <row r="201" spans="2:10" ht="15.75" customHeight="1" x14ac:dyDescent="0.25">
      <c r="B201" s="9"/>
      <c r="H201" s="17"/>
      <c r="I201" s="17"/>
      <c r="J201" s="18"/>
    </row>
    <row r="202" spans="2:10" ht="15.75" customHeight="1" x14ac:dyDescent="0.25">
      <c r="B202" s="9"/>
      <c r="H202" s="17"/>
      <c r="I202" s="17"/>
      <c r="J202" s="18"/>
    </row>
    <row r="203" spans="2:10" ht="15.75" customHeight="1" x14ac:dyDescent="0.25">
      <c r="B203" s="9"/>
      <c r="H203" s="17"/>
      <c r="I203" s="17"/>
      <c r="J203" s="18"/>
    </row>
    <row r="204" spans="2:10" ht="15.75" customHeight="1" x14ac:dyDescent="0.25">
      <c r="B204" s="9"/>
      <c r="H204" s="17"/>
      <c r="I204" s="17"/>
      <c r="J204" s="18"/>
    </row>
    <row r="205" spans="2:10" ht="15.75" customHeight="1" x14ac:dyDescent="0.25">
      <c r="B205" s="9"/>
      <c r="H205" s="17"/>
      <c r="I205" s="17"/>
      <c r="J205" s="18"/>
    </row>
    <row r="206" spans="2:10" ht="15.75" customHeight="1" x14ac:dyDescent="0.25">
      <c r="B206" s="9"/>
      <c r="H206" s="17"/>
      <c r="I206" s="17"/>
      <c r="J206" s="18"/>
    </row>
    <row r="207" spans="2:10" ht="15.75" customHeight="1" x14ac:dyDescent="0.25">
      <c r="B207" s="9"/>
      <c r="H207" s="17"/>
      <c r="I207" s="17"/>
      <c r="J207" s="18"/>
    </row>
    <row r="208" spans="2:10" ht="15.75" customHeight="1" x14ac:dyDescent="0.25">
      <c r="B208" s="9"/>
      <c r="H208" s="17"/>
      <c r="I208" s="17"/>
      <c r="J208" s="18"/>
    </row>
    <row r="209" spans="2:10" ht="15.75" customHeight="1" x14ac:dyDescent="0.25">
      <c r="B209" s="9"/>
      <c r="H209" s="17"/>
      <c r="I209" s="17"/>
      <c r="J209" s="18"/>
    </row>
    <row r="210" spans="2:10" ht="15.75" customHeight="1" x14ac:dyDescent="0.25">
      <c r="B210" s="9"/>
      <c r="H210" s="17"/>
      <c r="I210" s="17"/>
      <c r="J210" s="18"/>
    </row>
    <row r="211" spans="2:10" ht="15.75" customHeight="1" x14ac:dyDescent="0.25">
      <c r="B211" s="9"/>
      <c r="H211" s="17"/>
      <c r="I211" s="17"/>
      <c r="J211" s="18"/>
    </row>
    <row r="212" spans="2:10" ht="15.75" customHeight="1" x14ac:dyDescent="0.25">
      <c r="B212" s="9"/>
      <c r="H212" s="17"/>
      <c r="I212" s="17"/>
      <c r="J212" s="18"/>
    </row>
    <row r="213" spans="2:10" ht="15.75" customHeight="1" x14ac:dyDescent="0.25">
      <c r="B213" s="9"/>
      <c r="H213" s="17"/>
      <c r="I213" s="17"/>
      <c r="J213" s="18"/>
    </row>
    <row r="214" spans="2:10" ht="15.75" customHeight="1" x14ac:dyDescent="0.25">
      <c r="B214" s="9"/>
      <c r="H214" s="17"/>
      <c r="I214" s="17"/>
      <c r="J214" s="18"/>
    </row>
    <row r="215" spans="2:10" ht="15.75" customHeight="1" x14ac:dyDescent="0.25">
      <c r="B215" s="9"/>
      <c r="H215" s="17"/>
      <c r="I215" s="17"/>
      <c r="J215" s="18"/>
    </row>
    <row r="216" spans="2:10" ht="15.75" customHeight="1" x14ac:dyDescent="0.25">
      <c r="B216" s="9"/>
      <c r="H216" s="17"/>
      <c r="I216" s="17"/>
      <c r="J216" s="18"/>
    </row>
    <row r="217" spans="2:10" ht="15.75" customHeight="1" x14ac:dyDescent="0.25">
      <c r="B217" s="9"/>
      <c r="H217" s="17"/>
      <c r="I217" s="17"/>
      <c r="J217" s="18"/>
    </row>
    <row r="218" spans="2:10" ht="15.75" customHeight="1" x14ac:dyDescent="0.25">
      <c r="B218" s="9"/>
      <c r="H218" s="17"/>
      <c r="I218" s="17"/>
      <c r="J218" s="18"/>
    </row>
    <row r="219" spans="2:10" ht="15.75" customHeight="1" x14ac:dyDescent="0.25">
      <c r="B219" s="9"/>
      <c r="H219" s="17"/>
      <c r="I219" s="17"/>
      <c r="J219" s="18"/>
    </row>
    <row r="220" spans="2:10" ht="15.75" customHeight="1" x14ac:dyDescent="0.25">
      <c r="B220" s="9"/>
      <c r="H220" s="17"/>
      <c r="I220" s="17"/>
      <c r="J220" s="18"/>
    </row>
    <row r="221" spans="2:10" ht="15.75" customHeight="1" x14ac:dyDescent="0.25">
      <c r="B221" s="9"/>
      <c r="H221" s="17"/>
      <c r="I221" s="17"/>
      <c r="J221" s="18"/>
    </row>
    <row r="222" spans="2:10" ht="15.75" customHeight="1" x14ac:dyDescent="0.25">
      <c r="B222" s="9"/>
      <c r="H222" s="17"/>
      <c r="I222" s="17"/>
      <c r="J222" s="18"/>
    </row>
    <row r="223" spans="2:10" ht="15.75" customHeight="1" x14ac:dyDescent="0.25">
      <c r="B223" s="9"/>
      <c r="H223" s="17"/>
      <c r="I223" s="17"/>
      <c r="J223" s="18"/>
    </row>
    <row r="224" spans="2:10" ht="15.75" customHeight="1" x14ac:dyDescent="0.25">
      <c r="B224" s="9"/>
      <c r="H224" s="17"/>
      <c r="I224" s="17"/>
      <c r="J224" s="18"/>
    </row>
    <row r="225" spans="2:10" ht="15.75" customHeight="1" x14ac:dyDescent="0.25">
      <c r="B225" s="9"/>
      <c r="H225" s="17"/>
      <c r="I225" s="17"/>
      <c r="J225" s="18"/>
    </row>
    <row r="226" spans="2:10" ht="15.75" customHeight="1" x14ac:dyDescent="0.25">
      <c r="B226" s="9"/>
      <c r="H226" s="17"/>
      <c r="I226" s="17"/>
      <c r="J226" s="18"/>
    </row>
    <row r="227" spans="2:10" ht="15.75" customHeight="1" x14ac:dyDescent="0.25">
      <c r="B227" s="9"/>
      <c r="H227" s="17"/>
      <c r="I227" s="17"/>
      <c r="J227" s="18"/>
    </row>
    <row r="228" spans="2:10" ht="15.75" customHeight="1" x14ac:dyDescent="0.25">
      <c r="B228" s="9"/>
      <c r="H228" s="17"/>
      <c r="I228" s="17"/>
      <c r="J228" s="18"/>
    </row>
    <row r="229" spans="2:10" ht="15.75" customHeight="1" x14ac:dyDescent="0.25">
      <c r="B229" s="9"/>
      <c r="H229" s="17"/>
      <c r="I229" s="17"/>
      <c r="J229" s="18"/>
    </row>
    <row r="230" spans="2:10" ht="15.75" customHeight="1" x14ac:dyDescent="0.25">
      <c r="B230" s="9"/>
      <c r="H230" s="17"/>
      <c r="I230" s="17"/>
      <c r="J230" s="18"/>
    </row>
    <row r="231" spans="2:10" ht="15.75" customHeight="1" x14ac:dyDescent="0.25">
      <c r="B231" s="9"/>
      <c r="H231" s="17"/>
      <c r="I231" s="17"/>
      <c r="J231" s="18"/>
    </row>
    <row r="232" spans="2:10" ht="15.75" customHeight="1" x14ac:dyDescent="0.25">
      <c r="B232" s="9"/>
      <c r="H232" s="17"/>
      <c r="I232" s="17"/>
      <c r="J232" s="18"/>
    </row>
    <row r="233" spans="2:10" ht="15.75" customHeight="1" x14ac:dyDescent="0.25">
      <c r="B233" s="9"/>
      <c r="H233" s="17"/>
      <c r="I233" s="17"/>
      <c r="J233" s="18"/>
    </row>
    <row r="234" spans="2:10" ht="15.75" customHeight="1" x14ac:dyDescent="0.25">
      <c r="B234" s="9"/>
      <c r="H234" s="17"/>
      <c r="I234" s="17"/>
      <c r="J234" s="18"/>
    </row>
    <row r="235" spans="2:10" ht="15.75" customHeight="1" x14ac:dyDescent="0.25">
      <c r="B235" s="9"/>
      <c r="H235" s="17"/>
      <c r="I235" s="17"/>
      <c r="J235" s="18"/>
    </row>
    <row r="236" spans="2:10" ht="15.75" customHeight="1" x14ac:dyDescent="0.25">
      <c r="B236" s="9"/>
      <c r="H236" s="17"/>
      <c r="I236" s="17"/>
      <c r="J236" s="18"/>
    </row>
    <row r="237" spans="2:10" ht="15.75" customHeight="1" x14ac:dyDescent="0.25">
      <c r="B237" s="9"/>
      <c r="H237" s="17"/>
      <c r="I237" s="17"/>
      <c r="J237" s="18"/>
    </row>
    <row r="238" spans="2:10" ht="15.75" customHeight="1" x14ac:dyDescent="0.25">
      <c r="B238" s="9"/>
      <c r="H238" s="17"/>
      <c r="I238" s="17"/>
      <c r="J238" s="18"/>
    </row>
    <row r="239" spans="2:10" ht="15.75" customHeight="1" x14ac:dyDescent="0.25">
      <c r="B239" s="9"/>
      <c r="H239" s="17"/>
      <c r="I239" s="17"/>
      <c r="J239" s="18"/>
    </row>
    <row r="240" spans="2:10" ht="15.75" customHeight="1" x14ac:dyDescent="0.25">
      <c r="B240" s="9"/>
      <c r="H240" s="17"/>
      <c r="I240" s="17"/>
      <c r="J240" s="18"/>
    </row>
    <row r="241" spans="2:10" ht="15.75" customHeight="1" x14ac:dyDescent="0.25">
      <c r="B241" s="9"/>
      <c r="H241" s="17"/>
      <c r="I241" s="17"/>
      <c r="J241" s="18"/>
    </row>
    <row r="242" spans="2:10" ht="15.75" customHeight="1" x14ac:dyDescent="0.25">
      <c r="B242" s="9"/>
      <c r="H242" s="17"/>
      <c r="I242" s="17"/>
      <c r="J242" s="18"/>
    </row>
    <row r="243" spans="2:10" ht="15.75" customHeight="1" x14ac:dyDescent="0.25">
      <c r="B243" s="9"/>
      <c r="H243" s="17"/>
      <c r="I243" s="17"/>
      <c r="J243" s="18"/>
    </row>
    <row r="244" spans="2:10" ht="15.75" customHeight="1" x14ac:dyDescent="0.25">
      <c r="B244" s="9"/>
      <c r="H244" s="17"/>
      <c r="I244" s="17"/>
      <c r="J244" s="18"/>
    </row>
    <row r="245" spans="2:10" ht="15.75" customHeight="1" x14ac:dyDescent="0.25">
      <c r="B245" s="9"/>
      <c r="H245" s="17"/>
      <c r="I245" s="17"/>
      <c r="J245" s="18"/>
    </row>
    <row r="246" spans="2:10" ht="15.75" customHeight="1" x14ac:dyDescent="0.25">
      <c r="B246" s="9"/>
      <c r="H246" s="17"/>
      <c r="I246" s="17"/>
      <c r="J246" s="18"/>
    </row>
    <row r="247" spans="2:10" ht="15.75" customHeight="1" x14ac:dyDescent="0.25">
      <c r="B247" s="9"/>
      <c r="H247" s="17"/>
      <c r="I247" s="17"/>
      <c r="J247" s="18"/>
    </row>
    <row r="248" spans="2:10" ht="15.75" customHeight="1" x14ac:dyDescent="0.25">
      <c r="B248" s="9"/>
      <c r="H248" s="17"/>
      <c r="I248" s="17"/>
      <c r="J248" s="18"/>
    </row>
    <row r="249" spans="2:10" ht="15.75" customHeight="1" x14ac:dyDescent="0.25">
      <c r="B249" s="9"/>
      <c r="H249" s="17"/>
      <c r="I249" s="17"/>
      <c r="J249" s="18"/>
    </row>
    <row r="250" spans="2:10" ht="15.75" customHeight="1" x14ac:dyDescent="0.25">
      <c r="B250" s="9"/>
      <c r="H250" s="17"/>
      <c r="I250" s="17"/>
      <c r="J250" s="18"/>
    </row>
    <row r="251" spans="2:10" ht="15.75" customHeight="1" x14ac:dyDescent="0.25">
      <c r="B251" s="9"/>
      <c r="H251" s="17"/>
      <c r="I251" s="17"/>
      <c r="J251" s="18"/>
    </row>
    <row r="252" spans="2:10" ht="15.75" customHeight="1" x14ac:dyDescent="0.25">
      <c r="B252" s="9"/>
      <c r="H252" s="17"/>
      <c r="I252" s="17"/>
      <c r="J252" s="18"/>
    </row>
    <row r="253" spans="2:10" ht="15.75" customHeight="1" x14ac:dyDescent="0.2"/>
    <row r="254" spans="2:10" ht="15.75" customHeight="1" x14ac:dyDescent="0.2"/>
    <row r="255" spans="2:10" ht="15.75" customHeight="1" x14ac:dyDescent="0.2"/>
    <row r="256" spans="2:1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4">
    <mergeCell ref="D16:D17"/>
    <mergeCell ref="D20:D21"/>
    <mergeCell ref="D24:D25"/>
    <mergeCell ref="H2:J2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S812"/>
  <sheetViews>
    <sheetView workbookViewId="0">
      <selection activeCell="D32" sqref="D32"/>
    </sheetView>
  </sheetViews>
  <sheetFormatPr defaultColWidth="12.625" defaultRowHeight="14.25" x14ac:dyDescent="0.2"/>
  <cols>
    <col min="1" max="1" width="5.75" style="59" bestFit="1" customWidth="1"/>
    <col min="2" max="2" width="28.875" style="59" customWidth="1"/>
    <col min="3" max="3" width="12.75" style="59" bestFit="1" customWidth="1"/>
    <col min="4" max="4" width="11.875" style="59" customWidth="1"/>
    <col min="5" max="6" width="15.625" style="59" bestFit="1" customWidth="1"/>
    <col min="7" max="7" width="12.625" style="59" bestFit="1" customWidth="1"/>
    <col min="8" max="8" width="14.5" style="59" customWidth="1"/>
    <col min="9" max="9" width="15.25" style="59" customWidth="1"/>
    <col min="10" max="10" width="5.5" style="59" customWidth="1"/>
    <col min="11" max="11" width="14.75" style="59" bestFit="1" customWidth="1"/>
    <col min="12" max="12" width="16.75" style="59" bestFit="1" customWidth="1"/>
    <col min="13" max="13" width="2.875" style="59" bestFit="1" customWidth="1"/>
    <col min="14" max="14" width="14.5" style="64" bestFit="1" customWidth="1"/>
    <col min="15" max="15" width="12.375" style="59" bestFit="1" customWidth="1"/>
    <col min="16" max="16" width="14.875" style="59" bestFit="1" customWidth="1"/>
    <col min="17" max="17" width="12.5" style="59" customWidth="1"/>
    <col min="18" max="18" width="10.875" style="59" customWidth="1"/>
    <col min="19" max="19" width="13.375" style="59" customWidth="1"/>
    <col min="20" max="27" width="7.625" style="59" customWidth="1"/>
    <col min="28" max="16384" width="12.625" style="59"/>
  </cols>
  <sheetData>
    <row r="1" spans="1:19" ht="15" x14ac:dyDescent="0.25">
      <c r="A1" s="207" t="s">
        <v>40</v>
      </c>
      <c r="B1" s="208"/>
      <c r="C1" s="208"/>
      <c r="D1" s="208"/>
      <c r="E1" s="208"/>
      <c r="F1" s="77"/>
      <c r="G1" s="60"/>
      <c r="H1" s="60"/>
      <c r="I1" s="60"/>
      <c r="J1" s="60"/>
      <c r="K1" s="60"/>
      <c r="L1" s="60"/>
      <c r="N1" s="59"/>
    </row>
    <row r="2" spans="1:19" ht="16.5" x14ac:dyDescent="0.3">
      <c r="A2" s="67" t="s">
        <v>21</v>
      </c>
      <c r="B2" s="70" t="s">
        <v>41</v>
      </c>
      <c r="C2" s="67" t="s">
        <v>28</v>
      </c>
      <c r="D2" s="72" t="s">
        <v>32</v>
      </c>
      <c r="E2" s="69" t="s">
        <v>42</v>
      </c>
      <c r="F2" s="69" t="s">
        <v>91</v>
      </c>
      <c r="G2" s="60"/>
      <c r="H2" s="60"/>
      <c r="I2" s="60"/>
      <c r="J2" s="60"/>
      <c r="K2" s="60" t="s">
        <v>46</v>
      </c>
      <c r="L2" s="59">
        <v>12</v>
      </c>
      <c r="N2" s="59"/>
    </row>
    <row r="3" spans="1:19" ht="16.5" x14ac:dyDescent="0.3">
      <c r="A3" s="67">
        <v>1</v>
      </c>
      <c r="B3" s="209" t="s">
        <v>43</v>
      </c>
      <c r="C3" s="210" t="s">
        <v>92</v>
      </c>
      <c r="D3" s="82" t="s">
        <v>29</v>
      </c>
      <c r="E3" s="69">
        <v>58041600</v>
      </c>
      <c r="F3" s="69">
        <f t="shared" ref="F3:F5" si="0">E3</f>
        <v>58041600</v>
      </c>
      <c r="G3" s="60"/>
      <c r="H3" s="60"/>
      <c r="I3" s="60"/>
      <c r="J3" s="60"/>
      <c r="K3" s="60" t="s">
        <v>47</v>
      </c>
      <c r="L3" s="59">
        <v>10</v>
      </c>
      <c r="N3" s="59"/>
    </row>
    <row r="4" spans="1:19" ht="16.5" x14ac:dyDescent="0.3">
      <c r="A4" s="67">
        <v>2</v>
      </c>
      <c r="B4" s="206"/>
      <c r="C4" s="206"/>
      <c r="D4" s="211" t="s">
        <v>30</v>
      </c>
      <c r="E4" s="69">
        <v>30000</v>
      </c>
      <c r="F4" s="69">
        <f t="shared" si="0"/>
        <v>30000</v>
      </c>
      <c r="G4" s="60"/>
      <c r="H4" s="60"/>
      <c r="I4" s="60"/>
      <c r="J4" s="60"/>
      <c r="K4" s="60" t="s">
        <v>48</v>
      </c>
      <c r="L4" s="59">
        <v>14</v>
      </c>
      <c r="N4" s="59"/>
    </row>
    <row r="5" spans="1:19" ht="16.5" x14ac:dyDescent="0.3">
      <c r="A5" s="67">
        <v>3</v>
      </c>
      <c r="B5" s="206"/>
      <c r="C5" s="206"/>
      <c r="D5" s="212"/>
      <c r="E5" s="69">
        <v>2600</v>
      </c>
      <c r="F5" s="69">
        <f t="shared" si="0"/>
        <v>2600</v>
      </c>
      <c r="G5" s="60"/>
      <c r="H5" s="60"/>
      <c r="I5" s="60"/>
      <c r="J5" s="60"/>
      <c r="K5" s="60" t="s">
        <v>49</v>
      </c>
      <c r="L5" s="59">
        <v>11</v>
      </c>
      <c r="N5" s="59"/>
    </row>
    <row r="6" spans="1:19" ht="16.5" x14ac:dyDescent="0.3">
      <c r="A6" s="73"/>
      <c r="B6" s="205" t="s">
        <v>20</v>
      </c>
      <c r="C6" s="206"/>
      <c r="D6" s="206"/>
      <c r="E6" s="74">
        <f>SUM(E3:E5)</f>
        <v>58074200</v>
      </c>
      <c r="F6" s="74">
        <f>SUM(F3:F5)</f>
        <v>58074200</v>
      </c>
      <c r="G6" s="60"/>
      <c r="H6" s="60"/>
      <c r="M6" s="64"/>
      <c r="N6" s="59"/>
      <c r="O6" s="60"/>
      <c r="P6" s="60"/>
      <c r="Q6" s="60"/>
      <c r="R6" s="60"/>
    </row>
    <row r="7" spans="1:19" ht="15" x14ac:dyDescent="0.25">
      <c r="B7" s="62"/>
      <c r="D7" s="63"/>
      <c r="E7" s="60"/>
      <c r="F7" s="60"/>
      <c r="G7" s="60"/>
      <c r="H7" s="60"/>
      <c r="I7" s="60"/>
      <c r="O7" s="60"/>
      <c r="P7" s="60"/>
      <c r="Q7" s="60"/>
      <c r="R7" s="60"/>
    </row>
    <row r="8" spans="1:19" ht="15" x14ac:dyDescent="0.25">
      <c r="B8" s="62"/>
      <c r="D8" s="63"/>
      <c r="E8" s="60"/>
      <c r="F8" s="60"/>
      <c r="G8" s="60"/>
      <c r="H8" s="60"/>
      <c r="I8" s="60"/>
      <c r="P8" s="60"/>
      <c r="Q8" s="60"/>
      <c r="R8" s="60"/>
      <c r="S8" s="60"/>
    </row>
    <row r="9" spans="1:19" ht="15" x14ac:dyDescent="0.25">
      <c r="B9" s="62"/>
      <c r="D9" s="63"/>
      <c r="E9" s="60"/>
      <c r="F9" s="60"/>
      <c r="G9" s="60"/>
      <c r="H9" s="60"/>
      <c r="I9" s="60"/>
      <c r="J9" s="60"/>
      <c r="K9" s="60"/>
      <c r="L9" s="60"/>
      <c r="M9" s="60"/>
      <c r="N9" s="61"/>
      <c r="O9" s="60"/>
      <c r="P9" s="60"/>
      <c r="Q9" s="60"/>
      <c r="R9" s="60"/>
      <c r="S9" s="60"/>
    </row>
    <row r="10" spans="1:19" ht="17.25" x14ac:dyDescent="0.3">
      <c r="A10" s="78"/>
      <c r="B10" s="115" t="s">
        <v>116</v>
      </c>
      <c r="C10" s="116"/>
      <c r="D10" s="63"/>
      <c r="E10" s="60"/>
      <c r="F10" s="60"/>
      <c r="G10" s="60"/>
      <c r="H10" s="60"/>
      <c r="I10" s="60"/>
      <c r="J10" s="60"/>
      <c r="K10" s="60"/>
      <c r="L10" s="60"/>
      <c r="M10" s="60"/>
      <c r="N10" s="61"/>
      <c r="O10" s="60"/>
      <c r="P10" s="60"/>
      <c r="Q10" s="60"/>
      <c r="R10" s="60"/>
      <c r="S10" s="60"/>
    </row>
    <row r="11" spans="1:19" ht="17.25" x14ac:dyDescent="0.3">
      <c r="A11" s="117">
        <v>1</v>
      </c>
      <c r="B11" s="118" t="s">
        <v>117</v>
      </c>
      <c r="C11" s="119">
        <v>43298.35</v>
      </c>
      <c r="D11" s="63"/>
      <c r="E11" s="123">
        <f>$E$6/$C$14*C11</f>
        <v>27468704.106109209</v>
      </c>
      <c r="F11" s="123">
        <f>ROUND(E11,0)</f>
        <v>27468704</v>
      </c>
      <c r="G11" s="60"/>
      <c r="H11" s="60"/>
      <c r="I11" s="60"/>
      <c r="J11" s="60"/>
      <c r="K11" s="60"/>
      <c r="L11" s="60"/>
      <c r="M11" s="60"/>
      <c r="N11" s="61"/>
      <c r="O11" s="60"/>
      <c r="P11" s="60"/>
      <c r="Q11" s="60"/>
      <c r="R11" s="60"/>
      <c r="S11" s="60"/>
    </row>
    <row r="12" spans="1:19" ht="17.25" x14ac:dyDescent="0.3">
      <c r="A12" s="117">
        <v>2</v>
      </c>
      <c r="B12" s="118" t="s">
        <v>118</v>
      </c>
      <c r="C12" s="119">
        <v>28279.57</v>
      </c>
      <c r="D12" s="63"/>
      <c r="E12" s="123">
        <f t="shared" ref="E12:E13" si="1">$E$6/$C$14*C12</f>
        <v>17940709.994214624</v>
      </c>
      <c r="F12" s="123">
        <f t="shared" ref="F12:F13" si="2">ROUND(E12,0)</f>
        <v>17940710</v>
      </c>
      <c r="G12" s="60"/>
      <c r="H12" s="60"/>
      <c r="I12" s="60"/>
      <c r="J12" s="60"/>
      <c r="K12" s="60"/>
      <c r="L12" s="60"/>
      <c r="M12" s="60"/>
      <c r="N12" s="61"/>
      <c r="O12" s="60"/>
      <c r="P12" s="60"/>
      <c r="Q12" s="60"/>
      <c r="R12" s="60"/>
      <c r="S12" s="60"/>
    </row>
    <row r="13" spans="1:19" ht="17.25" x14ac:dyDescent="0.3">
      <c r="A13" s="117">
        <v>3</v>
      </c>
      <c r="B13" s="118" t="s">
        <v>119</v>
      </c>
      <c r="C13" s="119">
        <v>19963.240000000002</v>
      </c>
      <c r="D13" s="63"/>
      <c r="E13" s="123">
        <f t="shared" si="1"/>
        <v>12664785.899676168</v>
      </c>
      <c r="F13" s="123">
        <f t="shared" si="2"/>
        <v>12664786</v>
      </c>
      <c r="G13" s="60"/>
      <c r="H13" s="60"/>
      <c r="I13" s="60"/>
      <c r="J13" s="60"/>
      <c r="K13" s="60"/>
      <c r="L13" s="60"/>
      <c r="M13" s="60"/>
      <c r="N13" s="61"/>
      <c r="O13" s="60"/>
      <c r="P13" s="60"/>
      <c r="Q13" s="60"/>
      <c r="R13" s="60"/>
      <c r="S13" s="60"/>
    </row>
    <row r="14" spans="1:19" ht="17.25" x14ac:dyDescent="0.3">
      <c r="A14" s="120"/>
      <c r="B14" s="121" t="s">
        <v>31</v>
      </c>
      <c r="C14" s="122">
        <f>SUM(C11:C13)</f>
        <v>91541.16</v>
      </c>
      <c r="D14" s="63"/>
      <c r="E14" s="124">
        <f>SUM(E11:E13)</f>
        <v>58074200</v>
      </c>
      <c r="F14" s="124">
        <f>SUM(F11:F13)</f>
        <v>58074200</v>
      </c>
      <c r="G14" s="60"/>
      <c r="H14" s="60"/>
      <c r="I14" s="60"/>
      <c r="J14" s="60"/>
      <c r="K14" s="60"/>
      <c r="L14" s="60"/>
      <c r="M14" s="60"/>
      <c r="N14" s="61"/>
      <c r="O14" s="60"/>
      <c r="P14" s="60"/>
      <c r="Q14" s="60"/>
      <c r="R14" s="60"/>
      <c r="S14" s="60"/>
    </row>
    <row r="15" spans="1:19" ht="16.5" x14ac:dyDescent="0.3">
      <c r="A15" s="78"/>
      <c r="B15" s="78"/>
      <c r="C15" s="78"/>
      <c r="D15" s="63"/>
      <c r="E15" s="125"/>
      <c r="F15" s="125"/>
      <c r="G15" s="60"/>
      <c r="H15" s="60"/>
      <c r="I15" s="60"/>
      <c r="J15" s="60"/>
      <c r="K15" s="60"/>
      <c r="L15" s="60"/>
      <c r="M15" s="60"/>
      <c r="N15" s="61"/>
      <c r="O15" s="60"/>
      <c r="P15" s="60"/>
      <c r="Q15" s="60"/>
      <c r="R15" s="60"/>
      <c r="S15" s="60"/>
    </row>
    <row r="16" spans="1:19" ht="16.5" x14ac:dyDescent="0.3">
      <c r="A16" s="78"/>
      <c r="B16" s="78"/>
      <c r="C16" s="78"/>
      <c r="D16" s="63"/>
      <c r="E16" s="125"/>
      <c r="F16" s="125"/>
      <c r="G16" s="60"/>
      <c r="H16" s="60"/>
      <c r="I16" s="60"/>
      <c r="J16" s="60"/>
      <c r="K16" s="60"/>
      <c r="L16" s="60"/>
      <c r="M16" s="60"/>
      <c r="N16" s="61"/>
      <c r="O16" s="60"/>
      <c r="P16" s="60"/>
      <c r="Q16" s="60"/>
      <c r="R16" s="60"/>
      <c r="S16" s="60"/>
    </row>
    <row r="17" spans="1:19" ht="16.5" x14ac:dyDescent="0.3">
      <c r="A17" s="78"/>
      <c r="B17" s="78"/>
      <c r="C17" s="78"/>
      <c r="D17" s="63"/>
      <c r="E17" s="125"/>
      <c r="F17" s="125"/>
      <c r="G17" s="60"/>
      <c r="H17" s="60"/>
      <c r="I17" s="60"/>
      <c r="J17" s="60"/>
      <c r="K17" s="60"/>
      <c r="L17" s="60"/>
      <c r="M17" s="60"/>
      <c r="N17" s="61"/>
      <c r="O17" s="60"/>
      <c r="P17" s="60"/>
      <c r="Q17" s="60"/>
      <c r="R17" s="60"/>
      <c r="S17" s="60"/>
    </row>
    <row r="18" spans="1:19" ht="16.5" x14ac:dyDescent="0.3">
      <c r="A18" s="78"/>
      <c r="B18" s="78"/>
      <c r="C18" s="78"/>
      <c r="D18" s="63"/>
      <c r="E18" s="125"/>
      <c r="F18" s="125"/>
      <c r="G18" s="60"/>
      <c r="H18" s="60"/>
      <c r="I18" s="60"/>
      <c r="J18" s="60"/>
      <c r="K18" s="60"/>
      <c r="L18" s="60"/>
      <c r="M18" s="60"/>
      <c r="N18" s="61"/>
      <c r="O18" s="60"/>
      <c r="P18" s="60"/>
      <c r="Q18" s="60"/>
      <c r="R18" s="60"/>
      <c r="S18" s="60"/>
    </row>
    <row r="19" spans="1:19" ht="17.25" x14ac:dyDescent="0.3">
      <c r="A19" s="78"/>
      <c r="B19" s="118" t="s">
        <v>120</v>
      </c>
      <c r="C19" s="119">
        <v>12156.17</v>
      </c>
      <c r="D19" s="63"/>
      <c r="E19" s="123">
        <f>$E$6/$C$23*C19</f>
        <v>22920774.279675327</v>
      </c>
      <c r="F19" s="123">
        <f>ROUND(E19,0)</f>
        <v>22920774</v>
      </c>
      <c r="G19" s="60"/>
      <c r="H19" s="60"/>
      <c r="I19" s="60"/>
      <c r="J19" s="60"/>
      <c r="K19" s="60"/>
      <c r="L19" s="60"/>
      <c r="M19" s="60"/>
      <c r="N19" s="61"/>
      <c r="O19" s="60"/>
      <c r="P19" s="60"/>
      <c r="Q19" s="60"/>
      <c r="R19" s="60"/>
      <c r="S19" s="60"/>
    </row>
    <row r="20" spans="1:19" ht="17.25" x14ac:dyDescent="0.3">
      <c r="A20" s="78"/>
      <c r="B20" s="118" t="s">
        <v>121</v>
      </c>
      <c r="C20" s="119">
        <f>11581.64</f>
        <v>11581.64</v>
      </c>
      <c r="D20" s="63"/>
      <c r="E20" s="123">
        <f t="shared" ref="E20:E22" si="3">$E$6/$C$23*C20</f>
        <v>21837483.041818183</v>
      </c>
      <c r="F20" s="123">
        <f t="shared" ref="F20:F22" si="4">ROUND(E20,0)</f>
        <v>21837483</v>
      </c>
      <c r="G20" s="60"/>
      <c r="H20" s="60"/>
      <c r="I20" s="60"/>
      <c r="J20" s="60"/>
      <c r="K20" s="60"/>
      <c r="L20" s="60"/>
      <c r="M20" s="60"/>
      <c r="N20" s="61"/>
      <c r="O20" s="60"/>
      <c r="P20" s="60"/>
      <c r="Q20" s="60"/>
      <c r="R20" s="60"/>
      <c r="S20" s="60"/>
    </row>
    <row r="21" spans="1:19" ht="17.25" x14ac:dyDescent="0.3">
      <c r="A21" s="78"/>
      <c r="B21" s="118" t="s">
        <v>122</v>
      </c>
      <c r="C21" s="119">
        <f>1770</f>
        <v>1770</v>
      </c>
      <c r="D21" s="63"/>
      <c r="E21" s="123">
        <f t="shared" si="3"/>
        <v>3337380.9740259741</v>
      </c>
      <c r="F21" s="123">
        <f t="shared" si="4"/>
        <v>3337381</v>
      </c>
      <c r="G21" s="60"/>
      <c r="H21" s="60"/>
      <c r="I21" s="60"/>
      <c r="J21" s="60"/>
      <c r="K21" s="60"/>
      <c r="L21" s="60"/>
      <c r="M21" s="60"/>
      <c r="N21" s="61"/>
      <c r="O21" s="60"/>
      <c r="P21" s="60"/>
      <c r="Q21" s="60"/>
      <c r="R21" s="60"/>
      <c r="S21" s="60"/>
    </row>
    <row r="22" spans="1:19" ht="17.25" x14ac:dyDescent="0.3">
      <c r="A22" s="78"/>
      <c r="B22" s="118" t="s">
        <v>123</v>
      </c>
      <c r="C22" s="119">
        <v>5292.19</v>
      </c>
      <c r="D22" s="63"/>
      <c r="E22" s="123">
        <f t="shared" si="3"/>
        <v>9978561.7044805195</v>
      </c>
      <c r="F22" s="123">
        <f t="shared" si="4"/>
        <v>9978562</v>
      </c>
      <c r="G22" s="60"/>
      <c r="H22" s="60"/>
      <c r="I22" s="60"/>
      <c r="J22" s="60"/>
      <c r="K22" s="60"/>
      <c r="L22" s="60"/>
      <c r="M22" s="60"/>
      <c r="N22" s="61"/>
      <c r="O22" s="60"/>
      <c r="P22" s="60"/>
      <c r="Q22" s="60"/>
      <c r="R22" s="60"/>
      <c r="S22" s="60"/>
    </row>
    <row r="23" spans="1:19" ht="17.25" x14ac:dyDescent="0.3">
      <c r="A23" s="78"/>
      <c r="B23" s="121" t="s">
        <v>124</v>
      </c>
      <c r="C23" s="122">
        <f>SUM(C19:C22)</f>
        <v>30799.999999999996</v>
      </c>
      <c r="D23" s="63"/>
      <c r="E23" s="126">
        <f>SUM(E19:E22)</f>
        <v>58074200</v>
      </c>
      <c r="F23" s="126">
        <f>SUM(F19:F22)</f>
        <v>58074200</v>
      </c>
      <c r="G23" s="60"/>
      <c r="H23" s="60"/>
      <c r="I23" s="60"/>
      <c r="J23" s="60"/>
      <c r="K23" s="60"/>
      <c r="L23" s="60"/>
      <c r="M23" s="60"/>
      <c r="N23" s="61"/>
      <c r="O23" s="60"/>
      <c r="P23" s="60"/>
      <c r="Q23" s="60"/>
      <c r="R23" s="60"/>
      <c r="S23" s="60"/>
    </row>
    <row r="24" spans="1:19" ht="16.5" x14ac:dyDescent="0.3">
      <c r="A24" s="78"/>
      <c r="B24" s="78"/>
      <c r="C24" s="78"/>
      <c r="D24" s="63"/>
      <c r="E24" s="60"/>
      <c r="F24" s="60"/>
      <c r="G24" s="60"/>
      <c r="H24" s="60"/>
      <c r="I24" s="60"/>
      <c r="J24" s="60"/>
      <c r="K24" s="60"/>
      <c r="L24" s="60"/>
      <c r="M24" s="60"/>
      <c r="N24" s="61"/>
      <c r="O24" s="60"/>
      <c r="P24" s="60"/>
      <c r="Q24" s="60"/>
      <c r="R24" s="60"/>
      <c r="S24" s="60"/>
    </row>
    <row r="25" spans="1:19" ht="15" x14ac:dyDescent="0.25">
      <c r="B25" s="62"/>
      <c r="D25" s="63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60"/>
      <c r="P25" s="60"/>
      <c r="Q25" s="60"/>
      <c r="R25" s="60"/>
      <c r="S25" s="60"/>
    </row>
    <row r="26" spans="1:19" ht="15" x14ac:dyDescent="0.25">
      <c r="B26" s="62"/>
      <c r="D26" s="63"/>
      <c r="E26" s="60"/>
      <c r="F26" s="60"/>
      <c r="G26" s="60"/>
      <c r="H26" s="60"/>
      <c r="I26" s="60"/>
      <c r="J26" s="60"/>
      <c r="K26" s="60"/>
      <c r="L26" s="60"/>
      <c r="M26" s="60"/>
      <c r="N26" s="61"/>
      <c r="O26" s="60"/>
      <c r="P26" s="60"/>
      <c r="Q26" s="60"/>
      <c r="R26" s="60"/>
      <c r="S26" s="60"/>
    </row>
    <row r="27" spans="1:19" ht="15" x14ac:dyDescent="0.25">
      <c r="B27" s="62"/>
      <c r="D27" s="63"/>
      <c r="E27" s="60"/>
      <c r="F27" s="60"/>
      <c r="G27" s="60"/>
      <c r="H27" s="60"/>
      <c r="I27" s="60"/>
      <c r="J27" s="60"/>
      <c r="K27" s="60"/>
      <c r="L27" s="60"/>
      <c r="M27" s="60"/>
      <c r="N27" s="61"/>
      <c r="O27" s="60"/>
      <c r="P27" s="60"/>
      <c r="Q27" s="60"/>
      <c r="R27" s="60"/>
      <c r="S27" s="60"/>
    </row>
    <row r="28" spans="1:19" ht="15" x14ac:dyDescent="0.25">
      <c r="B28" s="62"/>
      <c r="D28" s="63"/>
      <c r="E28" s="60"/>
      <c r="F28" s="60"/>
      <c r="G28" s="60"/>
      <c r="H28" s="60"/>
      <c r="I28" s="60"/>
      <c r="J28" s="60"/>
      <c r="K28" s="60"/>
      <c r="L28" s="60"/>
      <c r="M28" s="60"/>
      <c r="N28" s="61"/>
      <c r="O28" s="60"/>
      <c r="P28" s="60"/>
      <c r="Q28" s="60"/>
      <c r="R28" s="60"/>
      <c r="S28" s="60"/>
    </row>
    <row r="29" spans="1:19" ht="15" x14ac:dyDescent="0.25">
      <c r="B29" s="62"/>
      <c r="D29" s="63"/>
      <c r="E29" s="60"/>
      <c r="F29" s="60"/>
      <c r="G29" s="60"/>
      <c r="H29" s="60"/>
      <c r="I29" s="60"/>
      <c r="J29" s="60"/>
      <c r="K29" s="60"/>
      <c r="L29" s="60"/>
      <c r="M29" s="60"/>
      <c r="N29" s="61"/>
      <c r="O29" s="60"/>
      <c r="P29" s="60"/>
      <c r="Q29" s="60"/>
      <c r="R29" s="60"/>
      <c r="S29" s="60"/>
    </row>
    <row r="30" spans="1:19" ht="15" x14ac:dyDescent="0.25">
      <c r="B30" s="62"/>
      <c r="D30" s="63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60"/>
      <c r="P30" s="60"/>
      <c r="Q30" s="60"/>
      <c r="R30" s="60"/>
      <c r="S30" s="60"/>
    </row>
    <row r="31" spans="1:19" ht="15" x14ac:dyDescent="0.25">
      <c r="B31" s="62"/>
      <c r="D31" s="63"/>
      <c r="E31" s="60"/>
      <c r="F31" s="60"/>
      <c r="G31" s="60"/>
      <c r="H31" s="60"/>
      <c r="I31" s="60"/>
      <c r="J31" s="60"/>
      <c r="K31" s="60"/>
      <c r="L31" s="60"/>
      <c r="M31" s="60"/>
      <c r="N31" s="61"/>
      <c r="O31" s="60"/>
      <c r="P31" s="60"/>
      <c r="Q31" s="60"/>
      <c r="R31" s="60"/>
      <c r="S31" s="60"/>
    </row>
    <row r="32" spans="1:19" ht="15" x14ac:dyDescent="0.25">
      <c r="B32" s="62"/>
      <c r="D32" s="63"/>
      <c r="E32" s="60"/>
      <c r="F32" s="60"/>
      <c r="G32" s="60"/>
      <c r="H32" s="60"/>
      <c r="I32" s="60"/>
      <c r="J32" s="60"/>
      <c r="K32" s="60"/>
      <c r="L32" s="60"/>
      <c r="M32" s="60"/>
      <c r="N32" s="61"/>
      <c r="O32" s="60"/>
      <c r="P32" s="60"/>
      <c r="Q32" s="60"/>
      <c r="R32" s="60"/>
      <c r="S32" s="60"/>
    </row>
    <row r="33" spans="2:19" ht="15" x14ac:dyDescent="0.25">
      <c r="B33" s="62"/>
      <c r="D33" s="63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60"/>
      <c r="P33" s="60"/>
      <c r="Q33" s="60"/>
      <c r="R33" s="60"/>
      <c r="S33" s="60"/>
    </row>
    <row r="34" spans="2:19" ht="15" x14ac:dyDescent="0.25">
      <c r="B34" s="62"/>
      <c r="D34" s="63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60"/>
      <c r="P34" s="60"/>
      <c r="Q34" s="60"/>
      <c r="R34" s="60"/>
      <c r="S34" s="60"/>
    </row>
    <row r="35" spans="2:19" ht="15" x14ac:dyDescent="0.25">
      <c r="B35" s="62"/>
      <c r="D35" s="63"/>
      <c r="E35" s="60"/>
      <c r="F35" s="60"/>
      <c r="G35" s="60"/>
      <c r="H35" s="60"/>
      <c r="I35" s="60"/>
      <c r="J35" s="60"/>
      <c r="K35" s="60"/>
      <c r="L35" s="60"/>
      <c r="M35" s="60"/>
      <c r="N35" s="61"/>
      <c r="O35" s="60"/>
      <c r="P35" s="60"/>
      <c r="Q35" s="60"/>
      <c r="R35" s="60"/>
      <c r="S35" s="60"/>
    </row>
    <row r="36" spans="2:19" ht="15" x14ac:dyDescent="0.25">
      <c r="B36" s="62"/>
      <c r="D36" s="63"/>
      <c r="E36" s="60"/>
      <c r="F36" s="60"/>
      <c r="G36" s="60"/>
      <c r="H36" s="60"/>
      <c r="I36" s="60"/>
      <c r="J36" s="60"/>
      <c r="K36" s="60"/>
      <c r="L36" s="60"/>
      <c r="M36" s="60"/>
      <c r="N36" s="61"/>
      <c r="O36" s="60"/>
      <c r="P36" s="60"/>
      <c r="Q36" s="60"/>
      <c r="R36" s="60"/>
      <c r="S36" s="60"/>
    </row>
    <row r="37" spans="2:19" ht="15" x14ac:dyDescent="0.25">
      <c r="B37" s="62"/>
      <c r="D37" s="63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60"/>
      <c r="P37" s="60"/>
      <c r="Q37" s="60"/>
      <c r="R37" s="60"/>
      <c r="S37" s="60"/>
    </row>
    <row r="38" spans="2:19" ht="15" x14ac:dyDescent="0.25">
      <c r="B38" s="62"/>
      <c r="D38" s="63"/>
      <c r="E38" s="60"/>
      <c r="F38" s="60"/>
      <c r="G38" s="60"/>
      <c r="H38" s="60"/>
      <c r="I38" s="60"/>
      <c r="J38" s="60"/>
      <c r="K38" s="60"/>
      <c r="L38" s="60"/>
      <c r="M38" s="60"/>
      <c r="N38" s="61"/>
      <c r="O38" s="60"/>
      <c r="P38" s="60"/>
      <c r="Q38" s="60"/>
      <c r="R38" s="60"/>
      <c r="S38" s="60"/>
    </row>
    <row r="39" spans="2:19" ht="15" x14ac:dyDescent="0.25">
      <c r="B39" s="62"/>
      <c r="D39" s="63"/>
      <c r="E39" s="60"/>
      <c r="F39" s="60"/>
      <c r="G39" s="60"/>
      <c r="H39" s="60"/>
      <c r="I39" s="60"/>
      <c r="J39" s="60"/>
      <c r="K39" s="60"/>
      <c r="L39" s="60"/>
      <c r="M39" s="60"/>
      <c r="N39" s="61"/>
      <c r="O39" s="60"/>
      <c r="P39" s="60"/>
      <c r="Q39" s="60"/>
      <c r="R39" s="60"/>
      <c r="S39" s="60"/>
    </row>
    <row r="40" spans="2:19" ht="15" x14ac:dyDescent="0.25">
      <c r="B40" s="62"/>
      <c r="D40" s="63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60"/>
      <c r="P40" s="60"/>
      <c r="Q40" s="60"/>
      <c r="R40" s="60"/>
      <c r="S40" s="60"/>
    </row>
    <row r="41" spans="2:19" ht="15" x14ac:dyDescent="0.25">
      <c r="B41" s="62"/>
      <c r="D41" s="63"/>
      <c r="E41" s="60"/>
      <c r="F41" s="60"/>
      <c r="G41" s="60"/>
      <c r="H41" s="60"/>
      <c r="I41" s="60"/>
      <c r="J41" s="60"/>
      <c r="K41" s="60"/>
      <c r="L41" s="60"/>
      <c r="M41" s="60"/>
      <c r="N41" s="61"/>
      <c r="O41" s="60"/>
      <c r="P41" s="60"/>
      <c r="Q41" s="60"/>
      <c r="R41" s="60"/>
      <c r="S41" s="60"/>
    </row>
    <row r="42" spans="2:19" ht="15" x14ac:dyDescent="0.25">
      <c r="B42" s="62"/>
      <c r="D42" s="63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0"/>
      <c r="P42" s="60"/>
      <c r="Q42" s="60"/>
      <c r="R42" s="60"/>
      <c r="S42" s="60"/>
    </row>
    <row r="43" spans="2:19" ht="15" x14ac:dyDescent="0.25">
      <c r="B43" s="62"/>
      <c r="D43" s="63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0"/>
      <c r="P43" s="60"/>
      <c r="Q43" s="60"/>
      <c r="R43" s="60"/>
      <c r="S43" s="60"/>
    </row>
    <row r="44" spans="2:19" ht="15" x14ac:dyDescent="0.25">
      <c r="B44" s="62"/>
      <c r="D44" s="63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60"/>
      <c r="P44" s="60"/>
      <c r="Q44" s="60"/>
      <c r="R44" s="60"/>
      <c r="S44" s="60"/>
    </row>
    <row r="45" spans="2:19" ht="15" x14ac:dyDescent="0.25">
      <c r="B45" s="62"/>
      <c r="D45" s="63"/>
      <c r="E45" s="60"/>
      <c r="F45" s="60"/>
      <c r="G45" s="60"/>
      <c r="H45" s="60"/>
      <c r="I45" s="60"/>
      <c r="J45" s="60"/>
      <c r="K45" s="60"/>
      <c r="L45" s="60"/>
      <c r="M45" s="60"/>
      <c r="N45" s="61"/>
      <c r="O45" s="60"/>
      <c r="P45" s="60"/>
      <c r="Q45" s="60"/>
      <c r="R45" s="60"/>
      <c r="S45" s="60"/>
    </row>
    <row r="46" spans="2:19" ht="15" x14ac:dyDescent="0.25">
      <c r="B46" s="62"/>
      <c r="D46" s="63"/>
      <c r="E46" s="60"/>
      <c r="F46" s="60"/>
      <c r="G46" s="60"/>
      <c r="H46" s="60"/>
      <c r="I46" s="60"/>
      <c r="J46" s="60"/>
      <c r="K46" s="60"/>
      <c r="L46" s="60"/>
      <c r="M46" s="60"/>
      <c r="N46" s="61"/>
      <c r="O46" s="60"/>
      <c r="P46" s="60"/>
      <c r="Q46" s="60"/>
      <c r="R46" s="60"/>
      <c r="S46" s="60"/>
    </row>
    <row r="47" spans="2:19" ht="15" x14ac:dyDescent="0.25">
      <c r="B47" s="62"/>
      <c r="D47" s="63"/>
      <c r="E47" s="60"/>
      <c r="F47" s="60"/>
      <c r="G47" s="60"/>
      <c r="H47" s="60"/>
      <c r="I47" s="60"/>
      <c r="J47" s="60"/>
      <c r="K47" s="60"/>
      <c r="L47" s="60"/>
      <c r="M47" s="60"/>
      <c r="N47" s="61"/>
      <c r="O47" s="60"/>
      <c r="P47" s="60"/>
      <c r="Q47" s="60"/>
      <c r="R47" s="60"/>
      <c r="S47" s="60"/>
    </row>
    <row r="48" spans="2:19" ht="15" x14ac:dyDescent="0.25">
      <c r="B48" s="62"/>
      <c r="D48" s="63"/>
      <c r="E48" s="60"/>
      <c r="F48" s="60"/>
      <c r="G48" s="60"/>
      <c r="H48" s="60"/>
      <c r="I48" s="60"/>
      <c r="J48" s="60"/>
      <c r="K48" s="60"/>
      <c r="L48" s="60"/>
      <c r="M48" s="60"/>
      <c r="N48" s="61"/>
      <c r="O48" s="60"/>
      <c r="P48" s="60"/>
      <c r="Q48" s="60"/>
      <c r="R48" s="60"/>
      <c r="S48" s="60"/>
    </row>
    <row r="49" spans="2:19" ht="15" x14ac:dyDescent="0.25">
      <c r="B49" s="62"/>
      <c r="D49" s="63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60"/>
      <c r="P49" s="60"/>
      <c r="Q49" s="60"/>
      <c r="R49" s="60"/>
      <c r="S49" s="60"/>
    </row>
    <row r="50" spans="2:19" ht="15" x14ac:dyDescent="0.25">
      <c r="B50" s="62"/>
      <c r="D50" s="63"/>
      <c r="E50" s="60"/>
      <c r="F50" s="60"/>
      <c r="G50" s="60"/>
      <c r="H50" s="60"/>
      <c r="I50" s="60"/>
      <c r="J50" s="60"/>
      <c r="K50" s="60"/>
      <c r="L50" s="60"/>
      <c r="M50" s="60"/>
      <c r="N50" s="61"/>
      <c r="O50" s="60"/>
      <c r="P50" s="60"/>
      <c r="Q50" s="60"/>
      <c r="R50" s="60"/>
      <c r="S50" s="60"/>
    </row>
    <row r="51" spans="2:19" ht="15" x14ac:dyDescent="0.25">
      <c r="B51" s="62"/>
      <c r="D51" s="63"/>
      <c r="E51" s="60"/>
      <c r="F51" s="60"/>
      <c r="G51" s="60"/>
      <c r="H51" s="60"/>
      <c r="I51" s="60"/>
      <c r="J51" s="60"/>
      <c r="K51" s="60"/>
      <c r="L51" s="60"/>
      <c r="M51" s="60"/>
      <c r="N51" s="61"/>
      <c r="O51" s="60"/>
      <c r="P51" s="60"/>
      <c r="Q51" s="60"/>
      <c r="R51" s="60"/>
      <c r="S51" s="60"/>
    </row>
    <row r="52" spans="2:19" ht="15" x14ac:dyDescent="0.25">
      <c r="B52" s="62"/>
      <c r="D52" s="63"/>
      <c r="E52" s="60"/>
      <c r="F52" s="60"/>
      <c r="G52" s="60"/>
      <c r="H52" s="60"/>
      <c r="I52" s="60"/>
      <c r="J52" s="60"/>
      <c r="K52" s="60"/>
      <c r="L52" s="60"/>
      <c r="M52" s="60"/>
      <c r="N52" s="61"/>
      <c r="O52" s="60"/>
      <c r="P52" s="60"/>
      <c r="Q52" s="60"/>
      <c r="R52" s="60"/>
      <c r="S52" s="60"/>
    </row>
    <row r="53" spans="2:19" ht="15" x14ac:dyDescent="0.25">
      <c r="B53" s="62"/>
      <c r="D53" s="63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60"/>
      <c r="P53" s="60"/>
      <c r="Q53" s="60"/>
      <c r="R53" s="60"/>
      <c r="S53" s="60"/>
    </row>
    <row r="54" spans="2:19" ht="15" x14ac:dyDescent="0.25">
      <c r="B54" s="62"/>
      <c r="D54" s="63"/>
      <c r="E54" s="60"/>
      <c r="F54" s="60"/>
      <c r="G54" s="60"/>
      <c r="H54" s="60"/>
      <c r="I54" s="60"/>
      <c r="J54" s="60"/>
      <c r="K54" s="60"/>
      <c r="L54" s="60"/>
      <c r="M54" s="60"/>
      <c r="N54" s="61"/>
      <c r="O54" s="60"/>
      <c r="P54" s="60"/>
      <c r="Q54" s="60"/>
      <c r="R54" s="60"/>
      <c r="S54" s="60"/>
    </row>
    <row r="55" spans="2:19" ht="15" x14ac:dyDescent="0.25">
      <c r="B55" s="62"/>
      <c r="D55" s="63"/>
      <c r="E55" s="60"/>
      <c r="F55" s="60"/>
      <c r="G55" s="60"/>
      <c r="H55" s="60"/>
      <c r="I55" s="60"/>
      <c r="J55" s="60"/>
      <c r="K55" s="60"/>
      <c r="L55" s="60"/>
      <c r="M55" s="60"/>
      <c r="N55" s="61"/>
      <c r="O55" s="60"/>
      <c r="P55" s="60"/>
      <c r="Q55" s="60"/>
      <c r="R55" s="60"/>
      <c r="S55" s="60"/>
    </row>
    <row r="56" spans="2:19" ht="15" x14ac:dyDescent="0.25">
      <c r="B56" s="62"/>
      <c r="D56" s="63"/>
      <c r="E56" s="60"/>
      <c r="F56" s="60"/>
      <c r="G56" s="60"/>
      <c r="H56" s="60"/>
      <c r="I56" s="60"/>
      <c r="J56" s="60"/>
      <c r="K56" s="60"/>
      <c r="L56" s="60"/>
      <c r="M56" s="60"/>
      <c r="N56" s="61"/>
      <c r="O56" s="60"/>
      <c r="P56" s="60"/>
      <c r="Q56" s="60"/>
      <c r="R56" s="60"/>
      <c r="S56" s="60"/>
    </row>
    <row r="57" spans="2:19" ht="15" x14ac:dyDescent="0.25">
      <c r="B57" s="62"/>
      <c r="D57" s="63"/>
      <c r="E57" s="60"/>
      <c r="F57" s="60"/>
      <c r="G57" s="60"/>
      <c r="H57" s="60"/>
      <c r="I57" s="60"/>
      <c r="J57" s="60"/>
      <c r="K57" s="60"/>
      <c r="L57" s="60"/>
      <c r="M57" s="60"/>
      <c r="N57" s="61"/>
      <c r="O57" s="60"/>
      <c r="P57" s="60"/>
      <c r="Q57" s="60"/>
      <c r="R57" s="60"/>
      <c r="S57" s="60"/>
    </row>
    <row r="58" spans="2:19" ht="15" x14ac:dyDescent="0.25">
      <c r="B58" s="62"/>
      <c r="D58" s="63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60"/>
      <c r="P58" s="60"/>
      <c r="Q58" s="60"/>
      <c r="R58" s="60"/>
      <c r="S58" s="60"/>
    </row>
    <row r="59" spans="2:19" ht="15" x14ac:dyDescent="0.25">
      <c r="B59" s="62"/>
      <c r="D59" s="63"/>
      <c r="E59" s="60"/>
      <c r="F59" s="60"/>
      <c r="G59" s="60"/>
      <c r="H59" s="60"/>
      <c r="I59" s="60"/>
      <c r="J59" s="60"/>
      <c r="K59" s="60"/>
      <c r="L59" s="60"/>
      <c r="M59" s="60"/>
      <c r="N59" s="61"/>
      <c r="O59" s="60"/>
      <c r="P59" s="60"/>
      <c r="Q59" s="60"/>
      <c r="R59" s="60"/>
      <c r="S59" s="60"/>
    </row>
    <row r="60" spans="2:19" ht="15" x14ac:dyDescent="0.25">
      <c r="B60" s="62"/>
      <c r="D60" s="63"/>
      <c r="E60" s="60"/>
      <c r="F60" s="60"/>
      <c r="G60" s="60"/>
      <c r="H60" s="60"/>
      <c r="I60" s="60"/>
      <c r="J60" s="60"/>
      <c r="K60" s="60"/>
      <c r="L60" s="60"/>
      <c r="M60" s="60"/>
      <c r="N60" s="61"/>
      <c r="O60" s="60"/>
      <c r="P60" s="60"/>
      <c r="Q60" s="60"/>
      <c r="R60" s="60"/>
      <c r="S60" s="60"/>
    </row>
    <row r="61" spans="2:19" ht="15" x14ac:dyDescent="0.25">
      <c r="B61" s="62"/>
      <c r="D61" s="63"/>
      <c r="E61" s="60"/>
      <c r="F61" s="60"/>
      <c r="G61" s="60"/>
      <c r="H61" s="60"/>
      <c r="I61" s="60"/>
      <c r="J61" s="60"/>
      <c r="K61" s="60"/>
      <c r="L61" s="60"/>
      <c r="M61" s="60"/>
      <c r="N61" s="61"/>
      <c r="O61" s="60"/>
      <c r="P61" s="60"/>
      <c r="Q61" s="60"/>
      <c r="R61" s="60"/>
      <c r="S61" s="60"/>
    </row>
    <row r="62" spans="2:19" ht="15" x14ac:dyDescent="0.25">
      <c r="B62" s="62"/>
      <c r="D62" s="63"/>
      <c r="E62" s="60"/>
      <c r="F62" s="60"/>
      <c r="G62" s="60"/>
      <c r="H62" s="60"/>
      <c r="I62" s="60"/>
      <c r="J62" s="60"/>
      <c r="K62" s="60"/>
      <c r="L62" s="60"/>
      <c r="M62" s="60"/>
      <c r="N62" s="61"/>
      <c r="O62" s="60"/>
      <c r="P62" s="60"/>
      <c r="Q62" s="60"/>
      <c r="R62" s="60"/>
      <c r="S62" s="60"/>
    </row>
    <row r="63" spans="2:19" ht="15" x14ac:dyDescent="0.25">
      <c r="B63" s="62"/>
      <c r="D63" s="63"/>
      <c r="E63" s="60"/>
      <c r="F63" s="60"/>
      <c r="G63" s="60"/>
      <c r="H63" s="60"/>
      <c r="I63" s="60"/>
      <c r="J63" s="60"/>
      <c r="K63" s="60"/>
      <c r="L63" s="60"/>
      <c r="M63" s="60"/>
      <c r="N63" s="61"/>
      <c r="O63" s="60"/>
      <c r="P63" s="60"/>
      <c r="Q63" s="60"/>
      <c r="R63" s="60"/>
      <c r="S63" s="60"/>
    </row>
    <row r="64" spans="2:19" ht="15" x14ac:dyDescent="0.25">
      <c r="B64" s="62"/>
      <c r="D64" s="63"/>
      <c r="E64" s="60"/>
      <c r="F64" s="60"/>
      <c r="G64" s="60"/>
      <c r="H64" s="60"/>
      <c r="I64" s="60"/>
      <c r="J64" s="60"/>
      <c r="K64" s="60"/>
      <c r="L64" s="60"/>
      <c r="M64" s="60"/>
      <c r="N64" s="61"/>
      <c r="O64" s="60"/>
      <c r="P64" s="60"/>
      <c r="Q64" s="60"/>
      <c r="R64" s="60"/>
      <c r="S64" s="60"/>
    </row>
    <row r="65" spans="2:19" ht="15" x14ac:dyDescent="0.25">
      <c r="B65" s="62"/>
      <c r="D65" s="63"/>
      <c r="E65" s="60"/>
      <c r="F65" s="60"/>
      <c r="G65" s="60"/>
      <c r="H65" s="60"/>
      <c r="I65" s="60"/>
      <c r="J65" s="60"/>
      <c r="K65" s="60"/>
      <c r="L65" s="60"/>
      <c r="M65" s="60"/>
      <c r="N65" s="61"/>
      <c r="O65" s="60"/>
      <c r="P65" s="60"/>
      <c r="Q65" s="60"/>
      <c r="R65" s="60"/>
      <c r="S65" s="60"/>
    </row>
    <row r="66" spans="2:19" ht="15" x14ac:dyDescent="0.25">
      <c r="B66" s="62"/>
      <c r="D66" s="63"/>
      <c r="E66" s="60"/>
      <c r="F66" s="60"/>
      <c r="G66" s="60"/>
      <c r="H66" s="60"/>
      <c r="I66" s="60"/>
      <c r="J66" s="60"/>
      <c r="K66" s="60"/>
      <c r="L66" s="60"/>
      <c r="M66" s="60"/>
      <c r="N66" s="61"/>
      <c r="O66" s="60"/>
      <c r="P66" s="60"/>
      <c r="Q66" s="60"/>
      <c r="R66" s="60"/>
      <c r="S66" s="60"/>
    </row>
    <row r="67" spans="2:19" ht="15" x14ac:dyDescent="0.25">
      <c r="B67" s="62"/>
      <c r="D67" s="63"/>
      <c r="E67" s="60"/>
      <c r="F67" s="60"/>
      <c r="G67" s="60"/>
      <c r="H67" s="60"/>
      <c r="I67" s="60"/>
      <c r="J67" s="60"/>
      <c r="K67" s="60"/>
      <c r="L67" s="60"/>
      <c r="M67" s="60"/>
      <c r="N67" s="61"/>
      <c r="O67" s="60"/>
      <c r="P67" s="60"/>
      <c r="Q67" s="60"/>
      <c r="R67" s="60"/>
      <c r="S67" s="60"/>
    </row>
    <row r="68" spans="2:19" ht="15" x14ac:dyDescent="0.25">
      <c r="B68" s="62"/>
      <c r="D68" s="63"/>
      <c r="E68" s="60"/>
      <c r="F68" s="60"/>
      <c r="G68" s="60"/>
      <c r="H68" s="60"/>
      <c r="I68" s="60"/>
      <c r="J68" s="60"/>
      <c r="K68" s="60"/>
      <c r="L68" s="60"/>
      <c r="M68" s="60"/>
      <c r="N68" s="61"/>
      <c r="O68" s="60"/>
      <c r="P68" s="60"/>
      <c r="Q68" s="60"/>
      <c r="R68" s="60"/>
      <c r="S68" s="60"/>
    </row>
    <row r="69" spans="2:19" ht="15" x14ac:dyDescent="0.25">
      <c r="B69" s="62"/>
      <c r="D69" s="63"/>
      <c r="E69" s="60"/>
      <c r="F69" s="60"/>
      <c r="G69" s="60"/>
      <c r="H69" s="60"/>
      <c r="I69" s="60"/>
      <c r="J69" s="60"/>
      <c r="K69" s="60"/>
      <c r="L69" s="60"/>
      <c r="M69" s="60"/>
      <c r="N69" s="61"/>
      <c r="O69" s="60"/>
      <c r="P69" s="60"/>
      <c r="Q69" s="60"/>
      <c r="R69" s="60"/>
      <c r="S69" s="60"/>
    </row>
    <row r="70" spans="2:19" ht="15" x14ac:dyDescent="0.25">
      <c r="B70" s="62"/>
      <c r="D70" s="63"/>
      <c r="E70" s="60"/>
      <c r="F70" s="60"/>
      <c r="G70" s="60"/>
      <c r="H70" s="60"/>
      <c r="I70" s="60"/>
      <c r="J70" s="60"/>
      <c r="K70" s="60"/>
      <c r="L70" s="60"/>
      <c r="M70" s="60"/>
      <c r="N70" s="61"/>
      <c r="O70" s="60"/>
      <c r="P70" s="60"/>
      <c r="Q70" s="60"/>
      <c r="R70" s="60"/>
      <c r="S70" s="60"/>
    </row>
    <row r="71" spans="2:19" ht="15" x14ac:dyDescent="0.25">
      <c r="B71" s="62"/>
      <c r="D71" s="63"/>
      <c r="E71" s="60"/>
      <c r="F71" s="60"/>
      <c r="G71" s="60"/>
      <c r="H71" s="60"/>
      <c r="I71" s="60"/>
      <c r="J71" s="60"/>
      <c r="K71" s="60"/>
      <c r="L71" s="60"/>
      <c r="M71" s="60"/>
      <c r="N71" s="61"/>
      <c r="O71" s="60"/>
      <c r="P71" s="60"/>
      <c r="Q71" s="60"/>
      <c r="R71" s="60"/>
      <c r="S71" s="60"/>
    </row>
    <row r="72" spans="2:19" ht="15" x14ac:dyDescent="0.25">
      <c r="B72" s="62"/>
      <c r="D72" s="63"/>
      <c r="E72" s="60"/>
      <c r="F72" s="60"/>
      <c r="G72" s="60"/>
      <c r="H72" s="60"/>
      <c r="I72" s="60"/>
      <c r="J72" s="60"/>
      <c r="K72" s="60"/>
      <c r="L72" s="60"/>
      <c r="M72" s="60"/>
      <c r="N72" s="61"/>
      <c r="O72" s="60"/>
      <c r="P72" s="60"/>
      <c r="Q72" s="60"/>
      <c r="R72" s="60"/>
      <c r="S72" s="60"/>
    </row>
    <row r="73" spans="2:19" ht="15" x14ac:dyDescent="0.25">
      <c r="B73" s="62"/>
      <c r="D73" s="63"/>
      <c r="E73" s="60"/>
      <c r="F73" s="60"/>
      <c r="G73" s="60"/>
      <c r="H73" s="60"/>
      <c r="I73" s="60"/>
      <c r="J73" s="60"/>
      <c r="K73" s="60"/>
      <c r="L73" s="60"/>
      <c r="M73" s="60"/>
      <c r="N73" s="61"/>
      <c r="O73" s="60"/>
      <c r="P73" s="60"/>
      <c r="Q73" s="60"/>
      <c r="R73" s="60"/>
      <c r="S73" s="60"/>
    </row>
    <row r="74" spans="2:19" ht="15" x14ac:dyDescent="0.25">
      <c r="B74" s="62"/>
      <c r="D74" s="63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60"/>
      <c r="P74" s="60"/>
      <c r="Q74" s="60"/>
      <c r="R74" s="60"/>
      <c r="S74" s="60"/>
    </row>
    <row r="75" spans="2:19" ht="15" x14ac:dyDescent="0.25">
      <c r="B75" s="62"/>
      <c r="D75" s="63"/>
      <c r="E75" s="60"/>
      <c r="F75" s="60"/>
      <c r="G75" s="60"/>
      <c r="H75" s="60"/>
      <c r="I75" s="60"/>
      <c r="J75" s="60"/>
      <c r="K75" s="60"/>
      <c r="L75" s="60"/>
      <c r="M75" s="60"/>
      <c r="N75" s="61"/>
      <c r="O75" s="60"/>
      <c r="P75" s="60"/>
      <c r="Q75" s="60"/>
      <c r="R75" s="60"/>
      <c r="S75" s="60"/>
    </row>
    <row r="76" spans="2:19" ht="15" x14ac:dyDescent="0.25">
      <c r="B76" s="62"/>
      <c r="D76" s="63"/>
      <c r="E76" s="60"/>
      <c r="F76" s="60"/>
      <c r="G76" s="60"/>
      <c r="H76" s="60"/>
      <c r="I76" s="60"/>
      <c r="J76" s="60"/>
      <c r="K76" s="60"/>
      <c r="L76" s="60"/>
      <c r="M76" s="60"/>
      <c r="N76" s="61"/>
      <c r="O76" s="60"/>
      <c r="P76" s="60"/>
      <c r="Q76" s="60"/>
      <c r="R76" s="60"/>
      <c r="S76" s="60"/>
    </row>
    <row r="77" spans="2:19" ht="15" x14ac:dyDescent="0.25">
      <c r="B77" s="62"/>
      <c r="D77" s="63"/>
      <c r="E77" s="60"/>
      <c r="F77" s="60"/>
      <c r="G77" s="60"/>
      <c r="H77" s="60"/>
      <c r="I77" s="60"/>
      <c r="J77" s="60"/>
      <c r="K77" s="60"/>
      <c r="L77" s="60"/>
      <c r="M77" s="60"/>
      <c r="N77" s="61"/>
      <c r="O77" s="60"/>
      <c r="P77" s="60"/>
      <c r="Q77" s="60"/>
      <c r="R77" s="60"/>
      <c r="S77" s="60"/>
    </row>
    <row r="78" spans="2:19" ht="15" x14ac:dyDescent="0.25">
      <c r="B78" s="62"/>
      <c r="D78" s="63"/>
      <c r="E78" s="60"/>
      <c r="F78" s="60"/>
      <c r="G78" s="60"/>
      <c r="H78" s="60"/>
      <c r="I78" s="60"/>
      <c r="J78" s="60"/>
      <c r="K78" s="60"/>
      <c r="L78" s="60"/>
      <c r="M78" s="60"/>
      <c r="N78" s="61"/>
      <c r="O78" s="60"/>
      <c r="P78" s="60"/>
      <c r="Q78" s="60"/>
      <c r="R78" s="60"/>
      <c r="S78" s="60"/>
    </row>
    <row r="79" spans="2:19" ht="15" x14ac:dyDescent="0.25">
      <c r="B79" s="62"/>
      <c r="D79" s="63"/>
      <c r="E79" s="60"/>
      <c r="F79" s="60"/>
      <c r="G79" s="60"/>
      <c r="H79" s="60"/>
      <c r="I79" s="60"/>
      <c r="J79" s="60"/>
      <c r="K79" s="60"/>
      <c r="L79" s="60"/>
      <c r="M79" s="60"/>
      <c r="N79" s="61"/>
      <c r="O79" s="60"/>
      <c r="P79" s="60"/>
      <c r="Q79" s="60"/>
      <c r="R79" s="60"/>
      <c r="S79" s="60"/>
    </row>
    <row r="80" spans="2:19" ht="15" x14ac:dyDescent="0.25">
      <c r="B80" s="62"/>
      <c r="D80" s="63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60"/>
      <c r="P80" s="60"/>
      <c r="Q80" s="60"/>
      <c r="R80" s="60"/>
      <c r="S80" s="60"/>
    </row>
    <row r="81" spans="2:19" ht="15" x14ac:dyDescent="0.25">
      <c r="B81" s="62"/>
      <c r="D81" s="63"/>
      <c r="E81" s="60"/>
      <c r="F81" s="60"/>
      <c r="G81" s="60"/>
      <c r="H81" s="60"/>
      <c r="I81" s="60"/>
      <c r="J81" s="60"/>
      <c r="K81" s="60"/>
      <c r="L81" s="60"/>
      <c r="M81" s="60"/>
      <c r="N81" s="61"/>
      <c r="O81" s="60"/>
      <c r="P81" s="60"/>
      <c r="Q81" s="60"/>
      <c r="R81" s="60"/>
      <c r="S81" s="60"/>
    </row>
    <row r="82" spans="2:19" ht="15" x14ac:dyDescent="0.25">
      <c r="B82" s="62"/>
      <c r="D82" s="63"/>
      <c r="E82" s="60"/>
      <c r="F82" s="60"/>
      <c r="G82" s="60"/>
      <c r="H82" s="60"/>
      <c r="I82" s="60"/>
      <c r="J82" s="60"/>
      <c r="K82" s="60"/>
      <c r="L82" s="60"/>
      <c r="M82" s="60"/>
      <c r="N82" s="61"/>
      <c r="O82" s="60"/>
      <c r="P82" s="60"/>
      <c r="Q82" s="60"/>
      <c r="R82" s="60"/>
      <c r="S82" s="60"/>
    </row>
    <row r="83" spans="2:19" ht="15" x14ac:dyDescent="0.25">
      <c r="B83" s="62"/>
      <c r="D83" s="63"/>
      <c r="E83" s="60"/>
      <c r="F83" s="60"/>
      <c r="G83" s="60"/>
      <c r="H83" s="60"/>
      <c r="I83" s="60"/>
      <c r="J83" s="60"/>
      <c r="K83" s="60"/>
      <c r="L83" s="60"/>
      <c r="M83" s="60"/>
      <c r="N83" s="61"/>
      <c r="O83" s="60"/>
      <c r="P83" s="60"/>
      <c r="Q83" s="60"/>
      <c r="R83" s="60"/>
      <c r="S83" s="60"/>
    </row>
    <row r="84" spans="2:19" ht="15" x14ac:dyDescent="0.25">
      <c r="B84" s="62"/>
      <c r="D84" s="63"/>
      <c r="E84" s="60"/>
      <c r="F84" s="60"/>
      <c r="G84" s="60"/>
      <c r="H84" s="60"/>
      <c r="I84" s="60"/>
      <c r="J84" s="60"/>
      <c r="K84" s="60"/>
      <c r="L84" s="60"/>
      <c r="M84" s="60"/>
      <c r="N84" s="61"/>
      <c r="O84" s="60"/>
      <c r="P84" s="60"/>
      <c r="Q84" s="60"/>
      <c r="R84" s="60"/>
      <c r="S84" s="60"/>
    </row>
    <row r="85" spans="2:19" ht="15" x14ac:dyDescent="0.25">
      <c r="B85" s="62"/>
      <c r="D85" s="63"/>
      <c r="E85" s="60"/>
      <c r="F85" s="60"/>
      <c r="G85" s="60"/>
      <c r="H85" s="60"/>
      <c r="I85" s="60"/>
      <c r="J85" s="60"/>
      <c r="K85" s="60"/>
      <c r="L85" s="60"/>
      <c r="M85" s="60"/>
      <c r="N85" s="61"/>
      <c r="O85" s="60"/>
      <c r="P85" s="60"/>
      <c r="Q85" s="60"/>
      <c r="R85" s="60"/>
      <c r="S85" s="60"/>
    </row>
    <row r="86" spans="2:19" ht="15" x14ac:dyDescent="0.25">
      <c r="B86" s="62"/>
      <c r="D86" s="63"/>
      <c r="E86" s="60"/>
      <c r="F86" s="60"/>
      <c r="G86" s="60"/>
      <c r="H86" s="60"/>
      <c r="I86" s="60"/>
      <c r="J86" s="60"/>
      <c r="K86" s="60"/>
      <c r="L86" s="60"/>
      <c r="M86" s="60"/>
      <c r="N86" s="61"/>
      <c r="O86" s="60"/>
      <c r="P86" s="60"/>
      <c r="Q86" s="60"/>
      <c r="R86" s="60"/>
      <c r="S86" s="60"/>
    </row>
    <row r="87" spans="2:19" ht="15" x14ac:dyDescent="0.25">
      <c r="B87" s="62"/>
      <c r="D87" s="63"/>
      <c r="E87" s="60"/>
      <c r="F87" s="60"/>
      <c r="G87" s="60"/>
      <c r="H87" s="60"/>
      <c r="I87" s="60"/>
      <c r="J87" s="60"/>
      <c r="K87" s="60"/>
      <c r="L87" s="60"/>
      <c r="M87" s="60"/>
      <c r="N87" s="61"/>
      <c r="O87" s="60"/>
      <c r="P87" s="60"/>
      <c r="Q87" s="60"/>
      <c r="R87" s="60"/>
      <c r="S87" s="60"/>
    </row>
    <row r="88" spans="2:19" ht="15" x14ac:dyDescent="0.25">
      <c r="B88" s="62"/>
      <c r="D88" s="63"/>
      <c r="E88" s="60"/>
      <c r="F88" s="60"/>
      <c r="G88" s="60"/>
      <c r="H88" s="60"/>
      <c r="I88" s="60"/>
      <c r="J88" s="60"/>
      <c r="K88" s="60"/>
      <c r="L88" s="60"/>
      <c r="M88" s="60"/>
      <c r="N88" s="61"/>
      <c r="O88" s="60"/>
      <c r="P88" s="60"/>
      <c r="Q88" s="60"/>
      <c r="R88" s="60"/>
      <c r="S88" s="60"/>
    </row>
    <row r="89" spans="2:19" ht="15" x14ac:dyDescent="0.25">
      <c r="B89" s="62"/>
      <c r="D89" s="63"/>
      <c r="E89" s="60"/>
      <c r="F89" s="60"/>
      <c r="G89" s="60"/>
      <c r="H89" s="60"/>
      <c r="I89" s="60"/>
      <c r="J89" s="60"/>
      <c r="K89" s="60"/>
      <c r="L89" s="60"/>
      <c r="M89" s="60"/>
      <c r="N89" s="61"/>
      <c r="O89" s="60"/>
      <c r="P89" s="60"/>
      <c r="Q89" s="60"/>
      <c r="R89" s="60"/>
      <c r="S89" s="60"/>
    </row>
    <row r="90" spans="2:19" ht="15" x14ac:dyDescent="0.25">
      <c r="B90" s="62"/>
      <c r="D90" s="63"/>
      <c r="E90" s="60"/>
      <c r="F90" s="60"/>
      <c r="G90" s="60"/>
      <c r="H90" s="60"/>
      <c r="I90" s="60"/>
      <c r="J90" s="60"/>
      <c r="K90" s="60"/>
      <c r="L90" s="60"/>
      <c r="M90" s="60"/>
      <c r="N90" s="61"/>
      <c r="O90" s="60"/>
      <c r="P90" s="60"/>
      <c r="Q90" s="60"/>
      <c r="R90" s="60"/>
      <c r="S90" s="60"/>
    </row>
    <row r="91" spans="2:19" ht="15" x14ac:dyDescent="0.25">
      <c r="B91" s="62"/>
      <c r="D91" s="63"/>
      <c r="E91" s="60"/>
      <c r="F91" s="60"/>
      <c r="G91" s="60"/>
      <c r="H91" s="60"/>
      <c r="I91" s="60"/>
      <c r="J91" s="60"/>
      <c r="K91" s="60"/>
      <c r="L91" s="60"/>
      <c r="M91" s="60"/>
      <c r="N91" s="61"/>
      <c r="O91" s="60"/>
      <c r="P91" s="60"/>
      <c r="Q91" s="60"/>
      <c r="R91" s="60"/>
      <c r="S91" s="60"/>
    </row>
    <row r="92" spans="2:19" ht="15" x14ac:dyDescent="0.25">
      <c r="B92" s="62"/>
      <c r="D92" s="63"/>
      <c r="E92" s="60"/>
      <c r="F92" s="60"/>
      <c r="G92" s="60"/>
      <c r="H92" s="60"/>
      <c r="I92" s="60"/>
      <c r="J92" s="60"/>
      <c r="K92" s="60"/>
      <c r="L92" s="60"/>
      <c r="M92" s="60"/>
      <c r="N92" s="61"/>
      <c r="O92" s="60"/>
      <c r="P92" s="60"/>
      <c r="Q92" s="60"/>
      <c r="R92" s="60"/>
      <c r="S92" s="60"/>
    </row>
    <row r="93" spans="2:19" ht="15" x14ac:dyDescent="0.25">
      <c r="B93" s="62"/>
      <c r="D93" s="63"/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60"/>
      <c r="P93" s="60"/>
      <c r="Q93" s="60"/>
      <c r="R93" s="60"/>
      <c r="S93" s="60"/>
    </row>
    <row r="94" spans="2:19" ht="15" x14ac:dyDescent="0.25">
      <c r="B94" s="62"/>
      <c r="D94" s="63"/>
      <c r="E94" s="60"/>
      <c r="F94" s="60"/>
      <c r="G94" s="60"/>
      <c r="H94" s="60"/>
      <c r="I94" s="60"/>
      <c r="J94" s="60"/>
      <c r="K94" s="60"/>
      <c r="L94" s="60"/>
      <c r="M94" s="60"/>
      <c r="N94" s="61"/>
      <c r="O94" s="60"/>
      <c r="P94" s="60"/>
      <c r="Q94" s="60"/>
      <c r="R94" s="60"/>
      <c r="S94" s="60"/>
    </row>
    <row r="95" spans="2:19" ht="15" x14ac:dyDescent="0.25">
      <c r="B95" s="62"/>
      <c r="D95" s="63"/>
      <c r="E95" s="60"/>
      <c r="F95" s="60"/>
      <c r="G95" s="60"/>
      <c r="H95" s="60"/>
      <c r="I95" s="60"/>
      <c r="J95" s="60"/>
      <c r="K95" s="60"/>
      <c r="L95" s="60"/>
      <c r="M95" s="60"/>
      <c r="N95" s="61"/>
      <c r="O95" s="60"/>
      <c r="P95" s="60"/>
      <c r="Q95" s="60"/>
      <c r="R95" s="60"/>
      <c r="S95" s="60"/>
    </row>
    <row r="96" spans="2:19" ht="15" x14ac:dyDescent="0.25">
      <c r="B96" s="62"/>
      <c r="D96" s="63"/>
      <c r="E96" s="60"/>
      <c r="F96" s="60"/>
      <c r="G96" s="60"/>
      <c r="H96" s="60"/>
      <c r="I96" s="60"/>
      <c r="J96" s="60"/>
      <c r="K96" s="60"/>
      <c r="L96" s="60"/>
      <c r="M96" s="60"/>
      <c r="N96" s="61"/>
      <c r="O96" s="60"/>
      <c r="P96" s="60"/>
      <c r="Q96" s="60"/>
      <c r="R96" s="60"/>
      <c r="S96" s="60"/>
    </row>
    <row r="97" spans="2:19" ht="15" x14ac:dyDescent="0.25">
      <c r="B97" s="62"/>
      <c r="D97" s="63"/>
      <c r="E97" s="60"/>
      <c r="F97" s="60"/>
      <c r="G97" s="60"/>
      <c r="H97" s="60"/>
      <c r="I97" s="60"/>
      <c r="J97" s="60"/>
      <c r="K97" s="60"/>
      <c r="L97" s="60"/>
      <c r="M97" s="60"/>
      <c r="N97" s="61"/>
      <c r="O97" s="60"/>
      <c r="P97" s="60"/>
      <c r="Q97" s="60"/>
      <c r="R97" s="60"/>
      <c r="S97" s="60"/>
    </row>
    <row r="98" spans="2:19" ht="15" x14ac:dyDescent="0.25">
      <c r="B98" s="62"/>
      <c r="D98" s="63"/>
      <c r="E98" s="60"/>
      <c r="F98" s="60"/>
      <c r="G98" s="60"/>
      <c r="H98" s="60"/>
      <c r="I98" s="60"/>
      <c r="J98" s="60"/>
      <c r="K98" s="60"/>
      <c r="L98" s="60"/>
      <c r="M98" s="60"/>
      <c r="N98" s="61"/>
      <c r="O98" s="60"/>
      <c r="P98" s="60"/>
      <c r="Q98" s="60"/>
      <c r="R98" s="60"/>
      <c r="S98" s="60"/>
    </row>
    <row r="99" spans="2:19" ht="15" x14ac:dyDescent="0.25">
      <c r="B99" s="62"/>
      <c r="D99" s="63"/>
      <c r="E99" s="60"/>
      <c r="F99" s="60"/>
      <c r="G99" s="60"/>
      <c r="H99" s="60"/>
      <c r="I99" s="60"/>
      <c r="J99" s="60"/>
      <c r="K99" s="60"/>
      <c r="L99" s="60"/>
      <c r="M99" s="60"/>
      <c r="N99" s="61"/>
      <c r="O99" s="60"/>
      <c r="P99" s="60"/>
      <c r="Q99" s="60"/>
      <c r="R99" s="60"/>
      <c r="S99" s="60"/>
    </row>
    <row r="100" spans="2:19" ht="15" x14ac:dyDescent="0.25">
      <c r="B100" s="62"/>
      <c r="D100" s="63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60"/>
      <c r="P100" s="60"/>
      <c r="Q100" s="60"/>
      <c r="R100" s="60"/>
      <c r="S100" s="60"/>
    </row>
    <row r="101" spans="2:19" ht="15" x14ac:dyDescent="0.25">
      <c r="B101" s="62"/>
      <c r="D101" s="63"/>
      <c r="E101" s="60"/>
      <c r="F101" s="60"/>
      <c r="G101" s="60"/>
      <c r="H101" s="60"/>
      <c r="I101" s="60"/>
      <c r="J101" s="60"/>
      <c r="K101" s="60"/>
      <c r="L101" s="60"/>
      <c r="M101" s="60"/>
      <c r="N101" s="61"/>
      <c r="O101" s="60"/>
      <c r="P101" s="60"/>
      <c r="Q101" s="60"/>
      <c r="R101" s="60"/>
      <c r="S101" s="60"/>
    </row>
    <row r="102" spans="2:19" ht="15" x14ac:dyDescent="0.25">
      <c r="B102" s="62"/>
      <c r="D102" s="63"/>
      <c r="E102" s="60"/>
      <c r="F102" s="60"/>
      <c r="G102" s="60"/>
      <c r="H102" s="60"/>
      <c r="I102" s="60"/>
      <c r="J102" s="60"/>
      <c r="K102" s="60"/>
      <c r="L102" s="60"/>
      <c r="M102" s="60"/>
      <c r="N102" s="61"/>
      <c r="O102" s="60"/>
      <c r="P102" s="60"/>
      <c r="Q102" s="60"/>
      <c r="R102" s="60"/>
      <c r="S102" s="60"/>
    </row>
    <row r="103" spans="2:19" ht="15" x14ac:dyDescent="0.25">
      <c r="B103" s="62"/>
      <c r="D103" s="63"/>
      <c r="E103" s="60"/>
      <c r="F103" s="60"/>
      <c r="G103" s="60"/>
      <c r="H103" s="60"/>
      <c r="I103" s="60"/>
      <c r="J103" s="60"/>
      <c r="K103" s="60"/>
      <c r="L103" s="60"/>
      <c r="M103" s="60"/>
      <c r="N103" s="61"/>
      <c r="O103" s="60"/>
      <c r="P103" s="60"/>
      <c r="Q103" s="60"/>
      <c r="R103" s="60"/>
      <c r="S103" s="60"/>
    </row>
    <row r="104" spans="2:19" ht="15" x14ac:dyDescent="0.25">
      <c r="B104" s="62"/>
      <c r="D104" s="63"/>
      <c r="E104" s="60"/>
      <c r="F104" s="60"/>
      <c r="G104" s="60"/>
      <c r="H104" s="60"/>
      <c r="I104" s="60"/>
      <c r="J104" s="60"/>
      <c r="K104" s="60"/>
      <c r="L104" s="60"/>
      <c r="M104" s="60"/>
      <c r="N104" s="61"/>
      <c r="O104" s="60"/>
      <c r="P104" s="60"/>
      <c r="Q104" s="60"/>
      <c r="R104" s="60"/>
      <c r="S104" s="60"/>
    </row>
    <row r="105" spans="2:19" ht="15" x14ac:dyDescent="0.25">
      <c r="B105" s="62"/>
      <c r="D105" s="63"/>
      <c r="E105" s="60"/>
      <c r="F105" s="60"/>
      <c r="G105" s="60"/>
      <c r="H105" s="60"/>
      <c r="I105" s="60"/>
      <c r="J105" s="60"/>
      <c r="K105" s="60"/>
      <c r="L105" s="60"/>
      <c r="M105" s="60"/>
      <c r="N105" s="61"/>
      <c r="O105" s="60"/>
      <c r="P105" s="60"/>
      <c r="Q105" s="60"/>
      <c r="R105" s="60"/>
      <c r="S105" s="60"/>
    </row>
    <row r="106" spans="2:19" ht="15" x14ac:dyDescent="0.25">
      <c r="B106" s="62"/>
      <c r="D106" s="63"/>
      <c r="E106" s="60"/>
      <c r="F106" s="60"/>
      <c r="G106" s="60"/>
      <c r="H106" s="60"/>
      <c r="I106" s="60"/>
      <c r="J106" s="60"/>
      <c r="K106" s="60"/>
      <c r="L106" s="60"/>
      <c r="M106" s="60"/>
      <c r="N106" s="61"/>
      <c r="O106" s="60"/>
      <c r="P106" s="60"/>
      <c r="Q106" s="60"/>
      <c r="R106" s="60"/>
      <c r="S106" s="60"/>
    </row>
    <row r="107" spans="2:19" ht="15" x14ac:dyDescent="0.25">
      <c r="B107" s="62"/>
      <c r="D107" s="63"/>
      <c r="E107" s="60"/>
      <c r="F107" s="60"/>
      <c r="G107" s="60"/>
      <c r="H107" s="60"/>
      <c r="I107" s="60"/>
      <c r="J107" s="60"/>
      <c r="K107" s="60"/>
      <c r="L107" s="60"/>
      <c r="M107" s="60"/>
      <c r="N107" s="61"/>
      <c r="O107" s="60"/>
      <c r="P107" s="60"/>
      <c r="Q107" s="60"/>
      <c r="R107" s="60"/>
      <c r="S107" s="60"/>
    </row>
    <row r="108" spans="2:19" ht="15" x14ac:dyDescent="0.25">
      <c r="B108" s="62"/>
      <c r="D108" s="63"/>
      <c r="E108" s="60"/>
      <c r="F108" s="60"/>
      <c r="G108" s="60"/>
      <c r="H108" s="60"/>
      <c r="I108" s="60"/>
      <c r="J108" s="60"/>
      <c r="K108" s="60"/>
      <c r="L108" s="60"/>
      <c r="M108" s="60"/>
      <c r="N108" s="61"/>
      <c r="O108" s="60"/>
      <c r="P108" s="60"/>
      <c r="Q108" s="60"/>
      <c r="R108" s="60"/>
      <c r="S108" s="60"/>
    </row>
    <row r="109" spans="2:19" ht="15" x14ac:dyDescent="0.25">
      <c r="B109" s="62"/>
      <c r="D109" s="63"/>
      <c r="E109" s="60"/>
      <c r="F109" s="60"/>
      <c r="G109" s="60"/>
      <c r="H109" s="60"/>
      <c r="I109" s="60"/>
      <c r="J109" s="60"/>
      <c r="K109" s="60"/>
      <c r="L109" s="60"/>
      <c r="M109" s="60"/>
      <c r="N109" s="61"/>
      <c r="O109" s="60"/>
      <c r="P109" s="60"/>
      <c r="Q109" s="60"/>
      <c r="R109" s="60"/>
      <c r="S109" s="60"/>
    </row>
    <row r="110" spans="2:19" ht="15" x14ac:dyDescent="0.25">
      <c r="B110" s="62"/>
      <c r="D110" s="63"/>
      <c r="E110" s="60"/>
      <c r="F110" s="60"/>
      <c r="G110" s="60"/>
      <c r="H110" s="60"/>
      <c r="I110" s="60"/>
      <c r="J110" s="60"/>
      <c r="K110" s="60"/>
      <c r="L110" s="60"/>
      <c r="M110" s="60"/>
      <c r="N110" s="61"/>
      <c r="O110" s="60"/>
      <c r="P110" s="60"/>
      <c r="Q110" s="60"/>
      <c r="R110" s="60"/>
      <c r="S110" s="60"/>
    </row>
    <row r="111" spans="2:19" ht="15" x14ac:dyDescent="0.25">
      <c r="B111" s="62"/>
      <c r="D111" s="63"/>
      <c r="E111" s="60"/>
      <c r="F111" s="60"/>
      <c r="G111" s="60"/>
      <c r="H111" s="60"/>
      <c r="I111" s="60"/>
      <c r="J111" s="60"/>
      <c r="K111" s="60"/>
      <c r="L111" s="60"/>
      <c r="M111" s="60"/>
      <c r="N111" s="61"/>
      <c r="O111" s="60"/>
      <c r="P111" s="60"/>
      <c r="Q111" s="60"/>
      <c r="R111" s="60"/>
      <c r="S111" s="60"/>
    </row>
    <row r="112" spans="2:19" ht="15" x14ac:dyDescent="0.25">
      <c r="B112" s="62"/>
      <c r="D112" s="63"/>
      <c r="E112" s="60"/>
      <c r="F112" s="60"/>
      <c r="G112" s="60"/>
      <c r="H112" s="60"/>
      <c r="I112" s="60"/>
      <c r="J112" s="60"/>
      <c r="K112" s="60"/>
      <c r="L112" s="60"/>
      <c r="M112" s="60"/>
      <c r="N112" s="61"/>
      <c r="O112" s="60"/>
      <c r="P112" s="60"/>
      <c r="Q112" s="60"/>
      <c r="R112" s="60"/>
      <c r="S112" s="60"/>
    </row>
    <row r="113" spans="2:19" ht="15" x14ac:dyDescent="0.25">
      <c r="B113" s="62"/>
      <c r="D113" s="63"/>
      <c r="E113" s="60"/>
      <c r="F113" s="60"/>
      <c r="G113" s="60"/>
      <c r="H113" s="60"/>
      <c r="I113" s="60"/>
      <c r="J113" s="60"/>
      <c r="K113" s="60"/>
      <c r="L113" s="60"/>
      <c r="M113" s="60"/>
      <c r="N113" s="61"/>
      <c r="O113" s="60"/>
      <c r="P113" s="60"/>
      <c r="Q113" s="60"/>
      <c r="R113" s="60"/>
      <c r="S113" s="60"/>
    </row>
    <row r="114" spans="2:19" ht="15" x14ac:dyDescent="0.25">
      <c r="B114" s="62"/>
      <c r="D114" s="63"/>
      <c r="E114" s="60"/>
      <c r="F114" s="60"/>
      <c r="G114" s="60"/>
      <c r="H114" s="60"/>
      <c r="I114" s="60"/>
      <c r="J114" s="60"/>
      <c r="K114" s="60"/>
      <c r="L114" s="60"/>
      <c r="M114" s="60"/>
      <c r="N114" s="61"/>
      <c r="O114" s="60"/>
      <c r="P114" s="60"/>
      <c r="Q114" s="60"/>
      <c r="R114" s="60"/>
      <c r="S114" s="60"/>
    </row>
    <row r="115" spans="2:19" ht="15" x14ac:dyDescent="0.25">
      <c r="B115" s="62"/>
      <c r="D115" s="63"/>
      <c r="E115" s="60"/>
      <c r="F115" s="60"/>
      <c r="G115" s="60"/>
      <c r="H115" s="60"/>
      <c r="I115" s="60"/>
      <c r="J115" s="60"/>
      <c r="K115" s="60"/>
      <c r="L115" s="60"/>
      <c r="M115" s="60"/>
      <c r="N115" s="61"/>
      <c r="O115" s="60"/>
      <c r="P115" s="60"/>
      <c r="Q115" s="60"/>
      <c r="R115" s="60"/>
      <c r="S115" s="60"/>
    </row>
    <row r="116" spans="2:19" ht="15" x14ac:dyDescent="0.25">
      <c r="B116" s="62"/>
      <c r="D116" s="63"/>
      <c r="E116" s="60"/>
      <c r="F116" s="60"/>
      <c r="G116" s="60"/>
      <c r="H116" s="60"/>
      <c r="I116" s="60"/>
      <c r="J116" s="60"/>
      <c r="K116" s="60"/>
      <c r="L116" s="60"/>
      <c r="M116" s="60"/>
      <c r="N116" s="61"/>
      <c r="O116" s="60"/>
      <c r="P116" s="60"/>
      <c r="Q116" s="60"/>
      <c r="R116" s="60"/>
      <c r="S116" s="60"/>
    </row>
    <row r="117" spans="2:19" ht="15" x14ac:dyDescent="0.25">
      <c r="B117" s="62"/>
      <c r="D117" s="63"/>
      <c r="E117" s="60"/>
      <c r="F117" s="60"/>
      <c r="G117" s="60"/>
      <c r="H117" s="60"/>
      <c r="I117" s="60"/>
      <c r="J117" s="60"/>
      <c r="K117" s="60"/>
      <c r="L117" s="60"/>
      <c r="M117" s="60"/>
      <c r="N117" s="61"/>
      <c r="O117" s="60"/>
      <c r="P117" s="60"/>
      <c r="Q117" s="60"/>
      <c r="R117" s="60"/>
      <c r="S117" s="60"/>
    </row>
    <row r="118" spans="2:19" ht="15" x14ac:dyDescent="0.25">
      <c r="B118" s="62"/>
      <c r="D118" s="63"/>
      <c r="E118" s="60"/>
      <c r="F118" s="60"/>
      <c r="G118" s="60"/>
      <c r="H118" s="60"/>
      <c r="I118" s="60"/>
      <c r="J118" s="60"/>
      <c r="K118" s="60"/>
      <c r="L118" s="60"/>
      <c r="M118" s="60"/>
      <c r="N118" s="61"/>
      <c r="O118" s="60"/>
      <c r="P118" s="60"/>
      <c r="Q118" s="60"/>
      <c r="R118" s="60"/>
      <c r="S118" s="60"/>
    </row>
    <row r="119" spans="2:19" ht="15" x14ac:dyDescent="0.25">
      <c r="B119" s="62"/>
      <c r="D119" s="63"/>
      <c r="E119" s="60"/>
      <c r="F119" s="60"/>
      <c r="G119" s="60"/>
      <c r="H119" s="60"/>
      <c r="I119" s="60"/>
      <c r="J119" s="60"/>
      <c r="K119" s="60"/>
      <c r="L119" s="60"/>
      <c r="M119" s="60"/>
      <c r="N119" s="61"/>
      <c r="O119" s="60"/>
      <c r="P119" s="60"/>
      <c r="Q119" s="60"/>
      <c r="R119" s="60"/>
      <c r="S119" s="60"/>
    </row>
    <row r="120" spans="2:19" ht="15" x14ac:dyDescent="0.25">
      <c r="B120" s="62"/>
      <c r="D120" s="63"/>
      <c r="E120" s="60"/>
      <c r="F120" s="60"/>
      <c r="G120" s="60"/>
      <c r="H120" s="60"/>
      <c r="I120" s="60"/>
      <c r="J120" s="60"/>
      <c r="K120" s="60"/>
      <c r="L120" s="60"/>
      <c r="M120" s="60"/>
      <c r="N120" s="61"/>
      <c r="O120" s="60"/>
      <c r="P120" s="60"/>
      <c r="Q120" s="60"/>
      <c r="R120" s="60"/>
      <c r="S120" s="60"/>
    </row>
    <row r="121" spans="2:19" ht="15" x14ac:dyDescent="0.25">
      <c r="B121" s="62"/>
      <c r="D121" s="63"/>
      <c r="E121" s="60"/>
      <c r="F121" s="60"/>
      <c r="G121" s="60"/>
      <c r="H121" s="60"/>
      <c r="I121" s="60"/>
      <c r="J121" s="60"/>
      <c r="K121" s="60"/>
      <c r="L121" s="60"/>
      <c r="M121" s="60"/>
      <c r="N121" s="61"/>
      <c r="O121" s="60"/>
      <c r="P121" s="60"/>
      <c r="Q121" s="60"/>
      <c r="R121" s="60"/>
      <c r="S121" s="60"/>
    </row>
    <row r="122" spans="2:19" ht="15" x14ac:dyDescent="0.25">
      <c r="B122" s="62"/>
      <c r="D122" s="63"/>
      <c r="E122" s="60"/>
      <c r="F122" s="60"/>
      <c r="G122" s="60"/>
      <c r="H122" s="60"/>
      <c r="I122" s="60"/>
      <c r="J122" s="60"/>
      <c r="K122" s="60"/>
      <c r="L122" s="60"/>
      <c r="M122" s="60"/>
      <c r="N122" s="61"/>
      <c r="O122" s="60"/>
      <c r="P122" s="60"/>
      <c r="Q122" s="60"/>
      <c r="R122" s="60"/>
      <c r="S122" s="60"/>
    </row>
    <row r="123" spans="2:19" ht="15" x14ac:dyDescent="0.25">
      <c r="B123" s="62"/>
      <c r="D123" s="63"/>
      <c r="E123" s="60"/>
      <c r="F123" s="60"/>
      <c r="G123" s="60"/>
      <c r="H123" s="60"/>
      <c r="I123" s="60"/>
      <c r="J123" s="60"/>
      <c r="K123" s="60"/>
      <c r="L123" s="60"/>
      <c r="M123" s="60"/>
      <c r="N123" s="61"/>
      <c r="O123" s="60"/>
      <c r="P123" s="60"/>
      <c r="Q123" s="60"/>
      <c r="R123" s="60"/>
      <c r="S123" s="60"/>
    </row>
    <row r="124" spans="2:19" ht="15" x14ac:dyDescent="0.25">
      <c r="B124" s="62"/>
      <c r="D124" s="63"/>
      <c r="E124" s="60"/>
      <c r="F124" s="60"/>
      <c r="G124" s="60"/>
      <c r="H124" s="60"/>
      <c r="I124" s="60"/>
      <c r="J124" s="60"/>
      <c r="K124" s="60"/>
      <c r="L124" s="60"/>
      <c r="M124" s="60"/>
      <c r="N124" s="61"/>
      <c r="O124" s="60"/>
      <c r="P124" s="60"/>
      <c r="Q124" s="60"/>
      <c r="R124" s="60"/>
      <c r="S124" s="60"/>
    </row>
    <row r="125" spans="2:19" ht="15" x14ac:dyDescent="0.25">
      <c r="B125" s="62"/>
      <c r="D125" s="63"/>
      <c r="E125" s="60"/>
      <c r="F125" s="60"/>
      <c r="G125" s="60"/>
      <c r="H125" s="60"/>
      <c r="I125" s="60"/>
      <c r="J125" s="60"/>
      <c r="K125" s="60"/>
      <c r="L125" s="60"/>
      <c r="M125" s="60"/>
      <c r="N125" s="61"/>
      <c r="O125" s="60"/>
      <c r="P125" s="60"/>
      <c r="Q125" s="60"/>
      <c r="R125" s="60"/>
      <c r="S125" s="60"/>
    </row>
    <row r="126" spans="2:19" ht="15" x14ac:dyDescent="0.25">
      <c r="B126" s="62"/>
      <c r="D126" s="63"/>
      <c r="E126" s="60"/>
      <c r="F126" s="60"/>
      <c r="G126" s="60"/>
      <c r="H126" s="60"/>
      <c r="I126" s="60"/>
      <c r="J126" s="60"/>
      <c r="K126" s="60"/>
      <c r="L126" s="60"/>
      <c r="M126" s="60"/>
      <c r="N126" s="61"/>
      <c r="O126" s="60"/>
      <c r="P126" s="60"/>
      <c r="Q126" s="60"/>
      <c r="R126" s="60"/>
      <c r="S126" s="60"/>
    </row>
    <row r="127" spans="2:19" ht="15" x14ac:dyDescent="0.25">
      <c r="B127" s="62"/>
      <c r="D127" s="63"/>
      <c r="E127" s="60"/>
      <c r="F127" s="60"/>
      <c r="G127" s="60"/>
      <c r="H127" s="60"/>
      <c r="I127" s="60"/>
      <c r="J127" s="60"/>
      <c r="K127" s="60"/>
      <c r="L127" s="60"/>
      <c r="M127" s="60"/>
      <c r="N127" s="61"/>
      <c r="O127" s="60"/>
      <c r="P127" s="60"/>
      <c r="Q127" s="60"/>
      <c r="R127" s="60"/>
      <c r="S127" s="60"/>
    </row>
    <row r="128" spans="2:19" ht="15" x14ac:dyDescent="0.25">
      <c r="B128" s="62"/>
      <c r="D128" s="63"/>
      <c r="E128" s="60"/>
      <c r="F128" s="60"/>
      <c r="G128" s="60"/>
      <c r="H128" s="60"/>
      <c r="I128" s="60"/>
      <c r="J128" s="60"/>
      <c r="K128" s="60"/>
      <c r="L128" s="60"/>
      <c r="M128" s="60"/>
      <c r="N128" s="61"/>
      <c r="O128" s="60"/>
      <c r="P128" s="60"/>
      <c r="Q128" s="60"/>
      <c r="R128" s="60"/>
      <c r="S128" s="60"/>
    </row>
    <row r="129" spans="2:19" ht="15" x14ac:dyDescent="0.25">
      <c r="B129" s="62"/>
      <c r="D129" s="63"/>
      <c r="E129" s="60"/>
      <c r="F129" s="60"/>
      <c r="G129" s="60"/>
      <c r="H129" s="60"/>
      <c r="I129" s="60"/>
      <c r="J129" s="60"/>
      <c r="K129" s="60"/>
      <c r="L129" s="60"/>
      <c r="M129" s="60"/>
      <c r="N129" s="61"/>
      <c r="O129" s="60"/>
      <c r="P129" s="60"/>
      <c r="Q129" s="60"/>
      <c r="R129" s="60"/>
      <c r="S129" s="60"/>
    </row>
    <row r="130" spans="2:19" ht="15" x14ac:dyDescent="0.25">
      <c r="B130" s="62"/>
      <c r="D130" s="63"/>
      <c r="E130" s="60"/>
      <c r="F130" s="60"/>
      <c r="G130" s="60"/>
      <c r="H130" s="60"/>
      <c r="I130" s="60"/>
      <c r="J130" s="60"/>
      <c r="K130" s="60"/>
      <c r="L130" s="60"/>
      <c r="M130" s="60"/>
      <c r="N130" s="61"/>
      <c r="O130" s="60"/>
      <c r="P130" s="60"/>
      <c r="Q130" s="60"/>
      <c r="R130" s="60"/>
      <c r="S130" s="60"/>
    </row>
    <row r="131" spans="2:19" ht="15" x14ac:dyDescent="0.25">
      <c r="B131" s="62"/>
      <c r="D131" s="63"/>
      <c r="E131" s="60"/>
      <c r="F131" s="60"/>
      <c r="G131" s="60"/>
      <c r="H131" s="60"/>
      <c r="I131" s="60"/>
      <c r="J131" s="60"/>
      <c r="K131" s="60"/>
      <c r="L131" s="60"/>
      <c r="M131" s="60"/>
      <c r="N131" s="61"/>
      <c r="O131" s="60"/>
      <c r="P131" s="60"/>
      <c r="Q131" s="60"/>
      <c r="R131" s="60"/>
      <c r="S131" s="60"/>
    </row>
    <row r="132" spans="2:19" ht="15" x14ac:dyDescent="0.25">
      <c r="B132" s="62"/>
      <c r="D132" s="63"/>
      <c r="E132" s="60"/>
      <c r="F132" s="60"/>
      <c r="G132" s="60"/>
      <c r="H132" s="60"/>
      <c r="I132" s="60"/>
      <c r="J132" s="60"/>
      <c r="K132" s="60"/>
      <c r="L132" s="60"/>
      <c r="M132" s="60"/>
      <c r="N132" s="61"/>
      <c r="O132" s="60"/>
      <c r="P132" s="60"/>
      <c r="Q132" s="60"/>
      <c r="R132" s="60"/>
      <c r="S132" s="60"/>
    </row>
    <row r="133" spans="2:19" ht="15" x14ac:dyDescent="0.25">
      <c r="B133" s="62"/>
      <c r="D133" s="63"/>
      <c r="E133" s="60"/>
      <c r="F133" s="60"/>
      <c r="G133" s="60"/>
      <c r="H133" s="60"/>
      <c r="I133" s="60"/>
      <c r="J133" s="60"/>
      <c r="K133" s="60"/>
      <c r="L133" s="60"/>
      <c r="M133" s="60"/>
      <c r="N133" s="61"/>
      <c r="O133" s="60"/>
      <c r="P133" s="60"/>
      <c r="Q133" s="60"/>
      <c r="R133" s="60"/>
      <c r="S133" s="60"/>
    </row>
    <row r="134" spans="2:19" ht="15" x14ac:dyDescent="0.25">
      <c r="B134" s="62"/>
      <c r="D134" s="63"/>
      <c r="E134" s="60"/>
      <c r="F134" s="60"/>
      <c r="G134" s="60"/>
      <c r="H134" s="60"/>
      <c r="I134" s="60"/>
      <c r="J134" s="60"/>
      <c r="K134" s="60"/>
      <c r="L134" s="60"/>
      <c r="M134" s="60"/>
      <c r="N134" s="61"/>
      <c r="O134" s="60"/>
      <c r="P134" s="60"/>
      <c r="Q134" s="60"/>
      <c r="R134" s="60"/>
      <c r="S134" s="60"/>
    </row>
    <row r="135" spans="2:19" ht="15" x14ac:dyDescent="0.25">
      <c r="B135" s="62"/>
      <c r="D135" s="63"/>
      <c r="E135" s="60"/>
      <c r="F135" s="60"/>
      <c r="G135" s="60"/>
      <c r="H135" s="60"/>
      <c r="I135" s="60"/>
      <c r="J135" s="60"/>
      <c r="K135" s="60"/>
      <c r="L135" s="60"/>
      <c r="M135" s="60"/>
      <c r="N135" s="61"/>
      <c r="O135" s="60"/>
      <c r="P135" s="60"/>
      <c r="Q135" s="60"/>
      <c r="R135" s="60"/>
      <c r="S135" s="60"/>
    </row>
    <row r="136" spans="2:19" ht="15" x14ac:dyDescent="0.25">
      <c r="B136" s="62"/>
      <c r="D136" s="63"/>
      <c r="E136" s="60"/>
      <c r="F136" s="60"/>
      <c r="G136" s="60"/>
      <c r="H136" s="60"/>
      <c r="I136" s="60"/>
      <c r="J136" s="60"/>
      <c r="K136" s="60"/>
      <c r="L136" s="60"/>
      <c r="M136" s="60"/>
      <c r="N136" s="61"/>
      <c r="O136" s="60"/>
      <c r="P136" s="60"/>
      <c r="Q136" s="60"/>
      <c r="R136" s="60"/>
      <c r="S136" s="60"/>
    </row>
    <row r="137" spans="2:19" ht="15" x14ac:dyDescent="0.25">
      <c r="B137" s="62"/>
      <c r="D137" s="63"/>
      <c r="E137" s="60"/>
      <c r="F137" s="60"/>
      <c r="G137" s="60"/>
      <c r="H137" s="60"/>
      <c r="I137" s="60"/>
      <c r="J137" s="60"/>
      <c r="K137" s="60"/>
      <c r="L137" s="60"/>
      <c r="M137" s="60"/>
      <c r="N137" s="61"/>
      <c r="O137" s="60"/>
      <c r="P137" s="60"/>
      <c r="Q137" s="60"/>
      <c r="R137" s="60"/>
      <c r="S137" s="60"/>
    </row>
    <row r="138" spans="2:19" ht="15" x14ac:dyDescent="0.25">
      <c r="B138" s="62"/>
      <c r="D138" s="63"/>
      <c r="E138" s="60"/>
      <c r="F138" s="60"/>
      <c r="G138" s="60"/>
      <c r="H138" s="60"/>
      <c r="I138" s="60"/>
      <c r="J138" s="60"/>
      <c r="K138" s="60"/>
      <c r="L138" s="60"/>
      <c r="M138" s="60"/>
      <c r="N138" s="61"/>
      <c r="O138" s="60"/>
      <c r="P138" s="60"/>
      <c r="Q138" s="60"/>
      <c r="R138" s="60"/>
      <c r="S138" s="60"/>
    </row>
    <row r="139" spans="2:19" ht="15" x14ac:dyDescent="0.25">
      <c r="B139" s="62"/>
      <c r="D139" s="63"/>
      <c r="E139" s="60"/>
      <c r="F139" s="60"/>
      <c r="G139" s="60"/>
      <c r="H139" s="60"/>
      <c r="I139" s="60"/>
      <c r="J139" s="60"/>
      <c r="K139" s="60"/>
      <c r="L139" s="60"/>
      <c r="M139" s="60"/>
      <c r="N139" s="61"/>
      <c r="O139" s="60"/>
      <c r="P139" s="60"/>
      <c r="Q139" s="60"/>
      <c r="R139" s="60"/>
      <c r="S139" s="60"/>
    </row>
    <row r="140" spans="2:19" ht="15" x14ac:dyDescent="0.25">
      <c r="B140" s="62"/>
      <c r="D140" s="63"/>
      <c r="E140" s="60"/>
      <c r="F140" s="60"/>
      <c r="G140" s="60"/>
      <c r="H140" s="60"/>
      <c r="I140" s="60"/>
      <c r="J140" s="60"/>
      <c r="K140" s="60"/>
      <c r="L140" s="60"/>
      <c r="M140" s="60"/>
      <c r="N140" s="61"/>
      <c r="O140" s="60"/>
      <c r="P140" s="60"/>
      <c r="Q140" s="60"/>
      <c r="R140" s="60"/>
      <c r="S140" s="60"/>
    </row>
    <row r="141" spans="2:19" ht="15" x14ac:dyDescent="0.25">
      <c r="B141" s="62"/>
      <c r="D141" s="63"/>
      <c r="E141" s="60"/>
      <c r="F141" s="60"/>
      <c r="G141" s="60"/>
      <c r="H141" s="60"/>
      <c r="I141" s="60"/>
      <c r="J141" s="60"/>
      <c r="K141" s="60"/>
      <c r="L141" s="60"/>
      <c r="M141" s="60"/>
      <c r="N141" s="61"/>
      <c r="O141" s="60"/>
      <c r="P141" s="60"/>
      <c r="Q141" s="60"/>
      <c r="R141" s="60"/>
      <c r="S141" s="60"/>
    </row>
    <row r="142" spans="2:19" ht="15" x14ac:dyDescent="0.25">
      <c r="B142" s="62"/>
      <c r="D142" s="63"/>
      <c r="E142" s="60"/>
      <c r="F142" s="60"/>
      <c r="G142" s="60"/>
      <c r="H142" s="60"/>
      <c r="I142" s="60"/>
      <c r="J142" s="60"/>
      <c r="K142" s="60"/>
      <c r="L142" s="60"/>
      <c r="M142" s="60"/>
      <c r="N142" s="61"/>
      <c r="O142" s="60"/>
      <c r="P142" s="60"/>
      <c r="Q142" s="60"/>
      <c r="R142" s="60"/>
      <c r="S142" s="60"/>
    </row>
    <row r="143" spans="2:19" ht="15" x14ac:dyDescent="0.25">
      <c r="B143" s="62"/>
      <c r="D143" s="63"/>
      <c r="E143" s="60"/>
      <c r="F143" s="60"/>
      <c r="G143" s="60"/>
      <c r="H143" s="60"/>
      <c r="I143" s="60"/>
      <c r="J143" s="60"/>
      <c r="K143" s="60"/>
      <c r="L143" s="60"/>
      <c r="M143" s="60"/>
      <c r="N143" s="61"/>
      <c r="O143" s="60"/>
      <c r="P143" s="60"/>
      <c r="Q143" s="60"/>
      <c r="R143" s="60"/>
      <c r="S143" s="60"/>
    </row>
    <row r="144" spans="2:19" ht="15" x14ac:dyDescent="0.25">
      <c r="B144" s="62"/>
      <c r="D144" s="63"/>
      <c r="E144" s="60"/>
      <c r="F144" s="60"/>
      <c r="G144" s="60"/>
      <c r="H144" s="60"/>
      <c r="I144" s="60"/>
      <c r="J144" s="60"/>
      <c r="K144" s="60"/>
      <c r="L144" s="60"/>
      <c r="M144" s="60"/>
      <c r="N144" s="61"/>
      <c r="O144" s="60"/>
      <c r="P144" s="60"/>
      <c r="Q144" s="60"/>
      <c r="R144" s="60"/>
      <c r="S144" s="60"/>
    </row>
    <row r="145" spans="2:19" ht="15" x14ac:dyDescent="0.25">
      <c r="B145" s="62"/>
      <c r="D145" s="63"/>
      <c r="E145" s="60"/>
      <c r="F145" s="60"/>
      <c r="G145" s="60"/>
      <c r="H145" s="60"/>
      <c r="I145" s="60"/>
      <c r="J145" s="60"/>
      <c r="K145" s="60"/>
      <c r="L145" s="60"/>
      <c r="M145" s="60"/>
      <c r="N145" s="61"/>
      <c r="O145" s="60"/>
      <c r="P145" s="60"/>
      <c r="Q145" s="60"/>
      <c r="R145" s="60"/>
      <c r="S145" s="60"/>
    </row>
    <row r="146" spans="2:19" ht="15" x14ac:dyDescent="0.25">
      <c r="B146" s="62"/>
      <c r="D146" s="63"/>
      <c r="E146" s="60"/>
      <c r="F146" s="60"/>
      <c r="G146" s="60"/>
      <c r="H146" s="60"/>
      <c r="I146" s="60"/>
      <c r="J146" s="60"/>
      <c r="K146" s="60"/>
      <c r="L146" s="60"/>
      <c r="M146" s="60"/>
      <c r="N146" s="61"/>
      <c r="O146" s="60"/>
      <c r="P146" s="60"/>
      <c r="Q146" s="60"/>
      <c r="R146" s="60"/>
      <c r="S146" s="60"/>
    </row>
    <row r="147" spans="2:19" ht="15" x14ac:dyDescent="0.25">
      <c r="B147" s="62"/>
      <c r="D147" s="63"/>
      <c r="E147" s="60"/>
      <c r="F147" s="60"/>
      <c r="G147" s="60"/>
      <c r="H147" s="60"/>
      <c r="I147" s="60"/>
      <c r="J147" s="60"/>
      <c r="K147" s="60"/>
      <c r="L147" s="60"/>
      <c r="M147" s="60"/>
      <c r="N147" s="61"/>
      <c r="O147" s="60"/>
      <c r="P147" s="60"/>
      <c r="Q147" s="60"/>
      <c r="R147" s="60"/>
      <c r="S147" s="60"/>
    </row>
    <row r="148" spans="2:19" ht="15" x14ac:dyDescent="0.25">
      <c r="B148" s="62"/>
      <c r="D148" s="63"/>
      <c r="E148" s="60"/>
      <c r="F148" s="60"/>
      <c r="G148" s="60"/>
      <c r="H148" s="60"/>
      <c r="I148" s="60"/>
      <c r="J148" s="60"/>
      <c r="K148" s="60"/>
      <c r="L148" s="60"/>
      <c r="M148" s="60"/>
      <c r="N148" s="61"/>
      <c r="O148" s="60"/>
      <c r="P148" s="60"/>
      <c r="Q148" s="60"/>
      <c r="R148" s="60"/>
      <c r="S148" s="60"/>
    </row>
    <row r="149" spans="2:19" ht="15" x14ac:dyDescent="0.25">
      <c r="B149" s="62"/>
      <c r="D149" s="63"/>
      <c r="E149" s="60"/>
      <c r="F149" s="60"/>
      <c r="G149" s="60"/>
      <c r="H149" s="60"/>
      <c r="I149" s="60"/>
      <c r="J149" s="60"/>
      <c r="K149" s="60"/>
      <c r="L149" s="60"/>
      <c r="M149" s="60"/>
      <c r="N149" s="61"/>
      <c r="O149" s="60"/>
      <c r="P149" s="60"/>
      <c r="Q149" s="60"/>
      <c r="R149" s="60"/>
      <c r="S149" s="60"/>
    </row>
    <row r="150" spans="2:19" ht="15" x14ac:dyDescent="0.25">
      <c r="B150" s="62"/>
      <c r="D150" s="63"/>
      <c r="E150" s="60"/>
      <c r="F150" s="60"/>
      <c r="G150" s="60"/>
      <c r="H150" s="60"/>
      <c r="I150" s="60"/>
      <c r="J150" s="60"/>
      <c r="K150" s="60"/>
      <c r="L150" s="60"/>
      <c r="M150" s="60"/>
      <c r="N150" s="61"/>
      <c r="O150" s="60"/>
      <c r="P150" s="60"/>
      <c r="Q150" s="60"/>
      <c r="R150" s="60"/>
      <c r="S150" s="60"/>
    </row>
    <row r="151" spans="2:19" ht="15" x14ac:dyDescent="0.25">
      <c r="B151" s="62"/>
      <c r="D151" s="63"/>
      <c r="E151" s="60"/>
      <c r="F151" s="60"/>
      <c r="G151" s="60"/>
      <c r="H151" s="60"/>
      <c r="I151" s="60"/>
      <c r="J151" s="60"/>
      <c r="K151" s="60"/>
      <c r="L151" s="60"/>
      <c r="M151" s="60"/>
      <c r="N151" s="61"/>
      <c r="O151" s="60"/>
      <c r="P151" s="60"/>
      <c r="Q151" s="60"/>
      <c r="R151" s="60"/>
      <c r="S151" s="60"/>
    </row>
    <row r="152" spans="2:19" ht="15" x14ac:dyDescent="0.25">
      <c r="B152" s="62"/>
      <c r="D152" s="63"/>
      <c r="E152" s="60"/>
      <c r="F152" s="60"/>
      <c r="G152" s="60"/>
      <c r="H152" s="60"/>
      <c r="I152" s="60"/>
      <c r="J152" s="60"/>
      <c r="K152" s="60"/>
      <c r="L152" s="60"/>
      <c r="M152" s="60"/>
      <c r="N152" s="61"/>
      <c r="O152" s="60"/>
      <c r="P152" s="60"/>
      <c r="Q152" s="60"/>
      <c r="R152" s="60"/>
      <c r="S152" s="60"/>
    </row>
    <row r="153" spans="2:19" ht="15" x14ac:dyDescent="0.25">
      <c r="B153" s="62"/>
      <c r="D153" s="63"/>
      <c r="E153" s="60"/>
      <c r="F153" s="60"/>
      <c r="G153" s="60"/>
      <c r="H153" s="60"/>
      <c r="I153" s="60"/>
      <c r="J153" s="60"/>
      <c r="K153" s="60"/>
      <c r="L153" s="60"/>
      <c r="M153" s="60"/>
      <c r="N153" s="61"/>
      <c r="O153" s="60"/>
      <c r="P153" s="60"/>
      <c r="Q153" s="60"/>
      <c r="R153" s="60"/>
      <c r="S153" s="60"/>
    </row>
    <row r="154" spans="2:19" ht="15" x14ac:dyDescent="0.25">
      <c r="B154" s="62"/>
      <c r="D154" s="63"/>
      <c r="E154" s="60"/>
      <c r="F154" s="60"/>
      <c r="G154" s="60"/>
      <c r="H154" s="60"/>
      <c r="I154" s="60"/>
      <c r="J154" s="60"/>
      <c r="K154" s="60"/>
      <c r="L154" s="60"/>
      <c r="M154" s="60"/>
      <c r="N154" s="61"/>
      <c r="O154" s="60"/>
      <c r="P154" s="60"/>
      <c r="Q154" s="60"/>
      <c r="R154" s="60"/>
      <c r="S154" s="60"/>
    </row>
    <row r="155" spans="2:19" ht="15" x14ac:dyDescent="0.25">
      <c r="B155" s="62"/>
      <c r="D155" s="63"/>
      <c r="E155" s="60"/>
      <c r="F155" s="60"/>
      <c r="G155" s="60"/>
      <c r="H155" s="60"/>
      <c r="I155" s="60"/>
      <c r="J155" s="60"/>
      <c r="K155" s="60"/>
      <c r="L155" s="60"/>
      <c r="M155" s="60"/>
      <c r="N155" s="61"/>
      <c r="O155" s="60"/>
      <c r="P155" s="60"/>
      <c r="Q155" s="60"/>
      <c r="R155" s="60"/>
      <c r="S155" s="60"/>
    </row>
    <row r="156" spans="2:19" ht="15" x14ac:dyDescent="0.25">
      <c r="B156" s="62"/>
      <c r="D156" s="63"/>
      <c r="E156" s="60"/>
      <c r="F156" s="60"/>
      <c r="G156" s="60"/>
      <c r="H156" s="60"/>
      <c r="I156" s="60"/>
      <c r="J156" s="60"/>
      <c r="K156" s="60"/>
      <c r="L156" s="60"/>
      <c r="M156" s="60"/>
      <c r="N156" s="61"/>
      <c r="O156" s="60"/>
      <c r="P156" s="60"/>
      <c r="Q156" s="60"/>
      <c r="R156" s="60"/>
      <c r="S156" s="60"/>
    </row>
    <row r="157" spans="2:19" ht="15" x14ac:dyDescent="0.25">
      <c r="B157" s="62"/>
      <c r="D157" s="63"/>
      <c r="E157" s="60"/>
      <c r="F157" s="60"/>
      <c r="G157" s="60"/>
      <c r="H157" s="60"/>
      <c r="I157" s="60"/>
      <c r="J157" s="60"/>
      <c r="K157" s="60"/>
      <c r="L157" s="60"/>
      <c r="M157" s="60"/>
      <c r="N157" s="61"/>
      <c r="O157" s="60"/>
      <c r="P157" s="60"/>
      <c r="Q157" s="60"/>
      <c r="R157" s="60"/>
      <c r="S157" s="60"/>
    </row>
    <row r="158" spans="2:19" ht="15" x14ac:dyDescent="0.25">
      <c r="B158" s="62"/>
      <c r="D158" s="63"/>
      <c r="E158" s="60"/>
      <c r="F158" s="60"/>
      <c r="G158" s="60"/>
      <c r="H158" s="60"/>
      <c r="I158" s="60"/>
      <c r="J158" s="60"/>
      <c r="K158" s="60"/>
      <c r="L158" s="60"/>
      <c r="M158" s="60"/>
      <c r="N158" s="61"/>
      <c r="O158" s="60"/>
      <c r="P158" s="60"/>
      <c r="Q158" s="60"/>
      <c r="R158" s="60"/>
      <c r="S158" s="60"/>
    </row>
    <row r="159" spans="2:19" ht="15" x14ac:dyDescent="0.25">
      <c r="B159" s="62"/>
      <c r="D159" s="63"/>
      <c r="E159" s="60"/>
      <c r="F159" s="60"/>
      <c r="G159" s="60"/>
      <c r="H159" s="60"/>
      <c r="I159" s="60"/>
      <c r="J159" s="60"/>
      <c r="K159" s="60"/>
      <c r="L159" s="60"/>
      <c r="M159" s="60"/>
      <c r="N159" s="61"/>
      <c r="O159" s="60"/>
      <c r="P159" s="60"/>
      <c r="Q159" s="60"/>
      <c r="R159" s="60"/>
      <c r="S159" s="60"/>
    </row>
    <row r="160" spans="2:19" ht="15" x14ac:dyDescent="0.25">
      <c r="B160" s="62"/>
      <c r="D160" s="63"/>
      <c r="E160" s="60"/>
      <c r="F160" s="60"/>
      <c r="G160" s="60"/>
      <c r="H160" s="60"/>
      <c r="I160" s="60"/>
      <c r="J160" s="60"/>
      <c r="K160" s="60"/>
      <c r="L160" s="60"/>
      <c r="M160" s="60"/>
      <c r="N160" s="61"/>
      <c r="O160" s="60"/>
      <c r="P160" s="60"/>
      <c r="Q160" s="60"/>
      <c r="R160" s="60"/>
      <c r="S160" s="60"/>
    </row>
    <row r="161" spans="2:19" ht="15" x14ac:dyDescent="0.25">
      <c r="B161" s="62"/>
      <c r="D161" s="63"/>
      <c r="E161" s="60"/>
      <c r="F161" s="60"/>
      <c r="G161" s="60"/>
      <c r="H161" s="60"/>
      <c r="I161" s="60"/>
      <c r="J161" s="60"/>
      <c r="K161" s="60"/>
      <c r="L161" s="60"/>
      <c r="M161" s="60"/>
      <c r="N161" s="61"/>
      <c r="O161" s="60"/>
      <c r="P161" s="60"/>
      <c r="Q161" s="60"/>
      <c r="R161" s="60"/>
      <c r="S161" s="60"/>
    </row>
    <row r="162" spans="2:19" ht="15" x14ac:dyDescent="0.25">
      <c r="B162" s="62"/>
      <c r="D162" s="63"/>
      <c r="E162" s="60"/>
      <c r="F162" s="60"/>
      <c r="G162" s="60"/>
      <c r="H162" s="60"/>
      <c r="I162" s="60"/>
      <c r="J162" s="60"/>
      <c r="K162" s="60"/>
      <c r="L162" s="60"/>
      <c r="M162" s="60"/>
      <c r="N162" s="61"/>
      <c r="O162" s="60"/>
      <c r="P162" s="60"/>
      <c r="Q162" s="60"/>
      <c r="R162" s="60"/>
      <c r="S162" s="60"/>
    </row>
    <row r="163" spans="2:19" ht="15" x14ac:dyDescent="0.25">
      <c r="B163" s="62"/>
      <c r="D163" s="63"/>
      <c r="E163" s="60"/>
      <c r="F163" s="60"/>
      <c r="G163" s="60"/>
      <c r="H163" s="60"/>
      <c r="I163" s="60"/>
      <c r="J163" s="60"/>
      <c r="K163" s="60"/>
      <c r="L163" s="60"/>
      <c r="M163" s="60"/>
      <c r="N163" s="61"/>
      <c r="O163" s="60"/>
      <c r="P163" s="60"/>
      <c r="Q163" s="60"/>
      <c r="R163" s="60"/>
      <c r="S163" s="60"/>
    </row>
    <row r="164" spans="2:19" ht="15" x14ac:dyDescent="0.25">
      <c r="B164" s="62"/>
      <c r="D164" s="63"/>
      <c r="E164" s="60"/>
      <c r="F164" s="60"/>
      <c r="G164" s="60"/>
      <c r="H164" s="60"/>
      <c r="I164" s="60"/>
      <c r="J164" s="60"/>
      <c r="K164" s="60"/>
      <c r="L164" s="60"/>
      <c r="M164" s="60"/>
      <c r="N164" s="61"/>
      <c r="O164" s="60"/>
      <c r="P164" s="60"/>
      <c r="Q164" s="60"/>
      <c r="R164" s="60"/>
      <c r="S164" s="60"/>
    </row>
    <row r="165" spans="2:19" ht="15" x14ac:dyDescent="0.25">
      <c r="B165" s="62"/>
      <c r="D165" s="63"/>
      <c r="E165" s="60"/>
      <c r="F165" s="60"/>
      <c r="G165" s="60"/>
      <c r="H165" s="60"/>
      <c r="I165" s="60"/>
      <c r="J165" s="60"/>
      <c r="K165" s="60"/>
      <c r="L165" s="60"/>
      <c r="M165" s="60"/>
      <c r="N165" s="61"/>
      <c r="O165" s="60"/>
      <c r="P165" s="60"/>
      <c r="Q165" s="60"/>
      <c r="R165" s="60"/>
      <c r="S165" s="60"/>
    </row>
    <row r="166" spans="2:19" ht="15" x14ac:dyDescent="0.25">
      <c r="B166" s="62"/>
      <c r="D166" s="63"/>
      <c r="E166" s="60"/>
      <c r="F166" s="60"/>
      <c r="G166" s="60"/>
      <c r="H166" s="60"/>
      <c r="I166" s="60"/>
      <c r="J166" s="60"/>
      <c r="K166" s="60"/>
      <c r="L166" s="60"/>
      <c r="M166" s="60"/>
      <c r="N166" s="61"/>
      <c r="O166" s="60"/>
      <c r="P166" s="60"/>
      <c r="Q166" s="60"/>
      <c r="R166" s="60"/>
      <c r="S166" s="60"/>
    </row>
    <row r="167" spans="2:19" ht="15" x14ac:dyDescent="0.25">
      <c r="B167" s="62"/>
      <c r="D167" s="63"/>
      <c r="E167" s="60"/>
      <c r="F167" s="60"/>
      <c r="G167" s="60"/>
      <c r="H167" s="60"/>
      <c r="I167" s="60"/>
      <c r="J167" s="60"/>
      <c r="K167" s="60"/>
      <c r="L167" s="60"/>
      <c r="M167" s="60"/>
      <c r="N167" s="61"/>
      <c r="O167" s="60"/>
      <c r="P167" s="60"/>
      <c r="Q167" s="60"/>
      <c r="R167" s="60"/>
      <c r="S167" s="60"/>
    </row>
    <row r="168" spans="2:19" ht="15" x14ac:dyDescent="0.25">
      <c r="B168" s="62"/>
      <c r="D168" s="63"/>
      <c r="E168" s="60"/>
      <c r="F168" s="60"/>
      <c r="G168" s="60"/>
      <c r="H168" s="60"/>
      <c r="I168" s="60"/>
      <c r="J168" s="60"/>
      <c r="K168" s="60"/>
      <c r="L168" s="60"/>
      <c r="M168" s="60"/>
      <c r="N168" s="61"/>
      <c r="O168" s="60"/>
      <c r="P168" s="60"/>
      <c r="Q168" s="60"/>
      <c r="R168" s="60"/>
      <c r="S168" s="60"/>
    </row>
    <row r="169" spans="2:19" ht="15" x14ac:dyDescent="0.25">
      <c r="B169" s="62"/>
      <c r="D169" s="63"/>
      <c r="E169" s="60"/>
      <c r="F169" s="60"/>
      <c r="G169" s="60"/>
      <c r="H169" s="60"/>
      <c r="I169" s="60"/>
      <c r="J169" s="60"/>
      <c r="K169" s="60"/>
      <c r="L169" s="60"/>
      <c r="M169" s="60"/>
      <c r="N169" s="61"/>
      <c r="O169" s="60"/>
      <c r="P169" s="60"/>
      <c r="Q169" s="60"/>
      <c r="R169" s="60"/>
      <c r="S169" s="60"/>
    </row>
    <row r="170" spans="2:19" ht="15" x14ac:dyDescent="0.25">
      <c r="B170" s="62"/>
      <c r="D170" s="63"/>
      <c r="E170" s="60"/>
      <c r="F170" s="60"/>
      <c r="G170" s="60"/>
      <c r="H170" s="60"/>
      <c r="I170" s="60"/>
      <c r="J170" s="60"/>
      <c r="K170" s="60"/>
      <c r="L170" s="60"/>
      <c r="M170" s="60"/>
      <c r="N170" s="61"/>
      <c r="O170" s="60"/>
      <c r="P170" s="60"/>
      <c r="Q170" s="60"/>
      <c r="R170" s="60"/>
      <c r="S170" s="60"/>
    </row>
    <row r="171" spans="2:19" ht="15" x14ac:dyDescent="0.25">
      <c r="B171" s="62"/>
      <c r="D171" s="63"/>
      <c r="E171" s="60"/>
      <c r="F171" s="60"/>
      <c r="G171" s="60"/>
      <c r="H171" s="60"/>
      <c r="I171" s="60"/>
      <c r="J171" s="60"/>
      <c r="K171" s="60"/>
      <c r="L171" s="60"/>
      <c r="M171" s="60"/>
      <c r="N171" s="61"/>
      <c r="O171" s="60"/>
      <c r="P171" s="60"/>
      <c r="Q171" s="60"/>
      <c r="R171" s="60"/>
      <c r="S171" s="60"/>
    </row>
    <row r="172" spans="2:19" ht="15" x14ac:dyDescent="0.25">
      <c r="B172" s="62"/>
      <c r="D172" s="63"/>
      <c r="E172" s="60"/>
      <c r="F172" s="60"/>
      <c r="G172" s="60"/>
      <c r="H172" s="60"/>
      <c r="I172" s="60"/>
      <c r="J172" s="60"/>
      <c r="K172" s="60"/>
      <c r="L172" s="60"/>
      <c r="M172" s="60"/>
      <c r="N172" s="61"/>
      <c r="O172" s="60"/>
      <c r="P172" s="60"/>
      <c r="Q172" s="60"/>
      <c r="R172" s="60"/>
      <c r="S172" s="60"/>
    </row>
    <row r="173" spans="2:19" ht="15" x14ac:dyDescent="0.25">
      <c r="B173" s="62"/>
      <c r="D173" s="63"/>
      <c r="E173" s="60"/>
      <c r="F173" s="60"/>
      <c r="G173" s="60"/>
      <c r="H173" s="60"/>
      <c r="I173" s="60"/>
      <c r="J173" s="60"/>
      <c r="K173" s="60"/>
      <c r="L173" s="60"/>
      <c r="M173" s="60"/>
      <c r="N173" s="61"/>
      <c r="O173" s="60"/>
      <c r="P173" s="60"/>
      <c r="Q173" s="60"/>
      <c r="R173" s="60"/>
      <c r="S173" s="60"/>
    </row>
    <row r="174" spans="2:19" ht="15" x14ac:dyDescent="0.25">
      <c r="B174" s="62"/>
      <c r="D174" s="63"/>
      <c r="E174" s="60"/>
      <c r="F174" s="60"/>
      <c r="G174" s="60"/>
      <c r="H174" s="60"/>
      <c r="I174" s="60"/>
      <c r="J174" s="60"/>
      <c r="K174" s="60"/>
      <c r="L174" s="60"/>
      <c r="M174" s="60"/>
      <c r="N174" s="61"/>
      <c r="O174" s="60"/>
      <c r="P174" s="60"/>
      <c r="Q174" s="60"/>
      <c r="R174" s="60"/>
      <c r="S174" s="60"/>
    </row>
    <row r="175" spans="2:19" ht="15" x14ac:dyDescent="0.25">
      <c r="B175" s="62"/>
      <c r="D175" s="63"/>
      <c r="E175" s="60"/>
      <c r="F175" s="60"/>
      <c r="G175" s="60"/>
      <c r="H175" s="60"/>
      <c r="I175" s="60"/>
      <c r="J175" s="60"/>
      <c r="K175" s="60"/>
      <c r="L175" s="60"/>
      <c r="M175" s="60"/>
      <c r="N175" s="61"/>
      <c r="O175" s="60"/>
      <c r="P175" s="60"/>
      <c r="Q175" s="60"/>
      <c r="R175" s="60"/>
      <c r="S175" s="60"/>
    </row>
    <row r="176" spans="2:19" ht="15" x14ac:dyDescent="0.25">
      <c r="B176" s="62"/>
      <c r="D176" s="63"/>
      <c r="E176" s="60"/>
      <c r="F176" s="60"/>
      <c r="G176" s="60"/>
      <c r="H176" s="60"/>
      <c r="I176" s="60"/>
      <c r="J176" s="60"/>
      <c r="K176" s="60"/>
      <c r="L176" s="60"/>
      <c r="M176" s="60"/>
      <c r="N176" s="61"/>
      <c r="O176" s="60"/>
      <c r="P176" s="60"/>
      <c r="Q176" s="60"/>
      <c r="R176" s="60"/>
      <c r="S176" s="60"/>
    </row>
    <row r="177" spans="2:19" ht="15" x14ac:dyDescent="0.25">
      <c r="B177" s="62"/>
      <c r="D177" s="63"/>
      <c r="E177" s="60"/>
      <c r="F177" s="60"/>
      <c r="G177" s="60"/>
      <c r="H177" s="60"/>
      <c r="I177" s="60"/>
      <c r="J177" s="60"/>
      <c r="K177" s="60"/>
      <c r="L177" s="60"/>
      <c r="M177" s="60"/>
      <c r="N177" s="61"/>
      <c r="O177" s="60"/>
      <c r="P177" s="60"/>
      <c r="Q177" s="60"/>
      <c r="R177" s="60"/>
      <c r="S177" s="60"/>
    </row>
    <row r="178" spans="2:19" ht="15" x14ac:dyDescent="0.25">
      <c r="B178" s="62"/>
      <c r="D178" s="63"/>
      <c r="E178" s="60"/>
      <c r="F178" s="60"/>
      <c r="G178" s="60"/>
      <c r="H178" s="60"/>
      <c r="I178" s="60"/>
      <c r="J178" s="60"/>
      <c r="K178" s="60"/>
      <c r="L178" s="60"/>
      <c r="M178" s="60"/>
      <c r="N178" s="61"/>
      <c r="O178" s="60"/>
      <c r="P178" s="60"/>
      <c r="Q178" s="60"/>
      <c r="R178" s="60"/>
      <c r="S178" s="60"/>
    </row>
    <row r="179" spans="2:19" ht="15" x14ac:dyDescent="0.25">
      <c r="B179" s="62"/>
      <c r="D179" s="63"/>
      <c r="E179" s="60"/>
      <c r="F179" s="60"/>
      <c r="G179" s="60"/>
      <c r="H179" s="60"/>
      <c r="I179" s="60"/>
      <c r="J179" s="60"/>
      <c r="K179" s="60"/>
      <c r="L179" s="60"/>
      <c r="M179" s="60"/>
      <c r="N179" s="61"/>
      <c r="O179" s="60"/>
      <c r="P179" s="60"/>
      <c r="Q179" s="60"/>
      <c r="R179" s="60"/>
      <c r="S179" s="60"/>
    </row>
    <row r="180" spans="2:19" ht="15" x14ac:dyDescent="0.25">
      <c r="B180" s="62"/>
      <c r="D180" s="63"/>
      <c r="E180" s="60"/>
      <c r="F180" s="60"/>
      <c r="G180" s="60"/>
      <c r="H180" s="60"/>
      <c r="I180" s="60"/>
      <c r="J180" s="60"/>
      <c r="K180" s="60"/>
      <c r="L180" s="60"/>
      <c r="M180" s="60"/>
      <c r="N180" s="61"/>
      <c r="O180" s="60"/>
      <c r="P180" s="60"/>
      <c r="Q180" s="60"/>
      <c r="R180" s="60"/>
      <c r="S180" s="60"/>
    </row>
    <row r="181" spans="2:19" ht="15" x14ac:dyDescent="0.25">
      <c r="B181" s="62"/>
      <c r="D181" s="63"/>
      <c r="E181" s="60"/>
      <c r="F181" s="60"/>
      <c r="G181" s="60"/>
      <c r="H181" s="60"/>
      <c r="I181" s="60"/>
      <c r="J181" s="60"/>
      <c r="K181" s="60"/>
      <c r="L181" s="60"/>
      <c r="M181" s="60"/>
      <c r="N181" s="61"/>
      <c r="O181" s="60"/>
      <c r="P181" s="60"/>
      <c r="Q181" s="60"/>
      <c r="R181" s="60"/>
      <c r="S181" s="60"/>
    </row>
    <row r="182" spans="2:19" ht="15" x14ac:dyDescent="0.25">
      <c r="B182" s="62"/>
      <c r="D182" s="63"/>
      <c r="E182" s="60"/>
      <c r="F182" s="60"/>
      <c r="G182" s="60"/>
      <c r="H182" s="60"/>
      <c r="I182" s="60"/>
      <c r="J182" s="60"/>
      <c r="K182" s="60"/>
      <c r="L182" s="60"/>
      <c r="M182" s="60"/>
      <c r="N182" s="61"/>
      <c r="O182" s="60"/>
      <c r="P182" s="60"/>
      <c r="Q182" s="60"/>
      <c r="R182" s="60"/>
      <c r="S182" s="60"/>
    </row>
    <row r="183" spans="2:19" ht="15" x14ac:dyDescent="0.25">
      <c r="B183" s="62"/>
      <c r="D183" s="63"/>
      <c r="E183" s="60"/>
      <c r="F183" s="60"/>
      <c r="G183" s="60"/>
      <c r="H183" s="60"/>
      <c r="I183" s="60"/>
      <c r="J183" s="60"/>
      <c r="K183" s="60"/>
      <c r="L183" s="60"/>
      <c r="M183" s="60"/>
      <c r="N183" s="61"/>
      <c r="O183" s="60"/>
      <c r="P183" s="60"/>
      <c r="Q183" s="60"/>
      <c r="R183" s="60"/>
      <c r="S183" s="60"/>
    </row>
    <row r="184" spans="2:19" ht="15" x14ac:dyDescent="0.25">
      <c r="B184" s="62"/>
      <c r="D184" s="63"/>
      <c r="E184" s="60"/>
      <c r="F184" s="60"/>
      <c r="G184" s="60"/>
      <c r="H184" s="60"/>
      <c r="I184" s="60"/>
      <c r="J184" s="60"/>
      <c r="K184" s="60"/>
      <c r="L184" s="60"/>
      <c r="M184" s="60"/>
      <c r="N184" s="61"/>
      <c r="O184" s="60"/>
      <c r="P184" s="60"/>
      <c r="Q184" s="60"/>
      <c r="R184" s="60"/>
      <c r="S184" s="60"/>
    </row>
    <row r="185" spans="2:19" ht="15" x14ac:dyDescent="0.25">
      <c r="B185" s="62"/>
      <c r="D185" s="63"/>
      <c r="E185" s="60"/>
      <c r="F185" s="60"/>
      <c r="G185" s="60"/>
      <c r="H185" s="60"/>
      <c r="I185" s="60"/>
      <c r="J185" s="60"/>
      <c r="K185" s="60"/>
      <c r="L185" s="60"/>
      <c r="M185" s="60"/>
      <c r="N185" s="61"/>
      <c r="O185" s="60"/>
      <c r="P185" s="60"/>
      <c r="Q185" s="60"/>
      <c r="R185" s="60"/>
      <c r="S185" s="60"/>
    </row>
    <row r="186" spans="2:19" ht="15" x14ac:dyDescent="0.25">
      <c r="B186" s="62"/>
      <c r="D186" s="63"/>
      <c r="E186" s="60"/>
      <c r="F186" s="60"/>
      <c r="G186" s="60"/>
      <c r="H186" s="60"/>
      <c r="I186" s="60"/>
      <c r="J186" s="60"/>
      <c r="K186" s="60"/>
      <c r="L186" s="60"/>
      <c r="M186" s="60"/>
      <c r="N186" s="61"/>
      <c r="O186" s="60"/>
      <c r="P186" s="60"/>
      <c r="Q186" s="60"/>
      <c r="R186" s="60"/>
      <c r="S186" s="60"/>
    </row>
    <row r="187" spans="2:19" ht="15" x14ac:dyDescent="0.25">
      <c r="B187" s="62"/>
      <c r="D187" s="63"/>
      <c r="E187" s="60"/>
      <c r="F187" s="60"/>
      <c r="G187" s="60"/>
      <c r="H187" s="60"/>
      <c r="I187" s="60"/>
      <c r="J187" s="60"/>
      <c r="K187" s="60"/>
      <c r="L187" s="60"/>
      <c r="M187" s="60"/>
      <c r="N187" s="61"/>
      <c r="O187" s="60"/>
      <c r="P187" s="60"/>
      <c r="Q187" s="60"/>
      <c r="R187" s="60"/>
      <c r="S187" s="60"/>
    </row>
    <row r="188" spans="2:19" ht="15" x14ac:dyDescent="0.25">
      <c r="B188" s="62"/>
      <c r="D188" s="63"/>
      <c r="E188" s="60"/>
      <c r="F188" s="60"/>
      <c r="G188" s="60"/>
      <c r="H188" s="60"/>
      <c r="I188" s="60"/>
      <c r="J188" s="60"/>
      <c r="K188" s="60"/>
      <c r="L188" s="60"/>
      <c r="M188" s="60"/>
      <c r="N188" s="61"/>
      <c r="O188" s="60"/>
      <c r="P188" s="60"/>
      <c r="Q188" s="60"/>
      <c r="R188" s="60"/>
      <c r="S188" s="60"/>
    </row>
    <row r="189" spans="2:19" ht="15" x14ac:dyDescent="0.25">
      <c r="B189" s="62"/>
      <c r="D189" s="63"/>
      <c r="E189" s="60"/>
      <c r="F189" s="60"/>
      <c r="G189" s="60"/>
      <c r="H189" s="60"/>
      <c r="I189" s="60"/>
      <c r="J189" s="60"/>
      <c r="K189" s="60"/>
      <c r="L189" s="60"/>
      <c r="M189" s="60"/>
      <c r="N189" s="61"/>
      <c r="O189" s="60"/>
      <c r="P189" s="60"/>
      <c r="Q189" s="60"/>
      <c r="R189" s="60"/>
      <c r="S189" s="60"/>
    </row>
    <row r="190" spans="2:19" ht="15" x14ac:dyDescent="0.25">
      <c r="B190" s="62"/>
      <c r="D190" s="63"/>
      <c r="E190" s="60"/>
      <c r="F190" s="60"/>
      <c r="G190" s="60"/>
      <c r="H190" s="60"/>
      <c r="I190" s="60"/>
      <c r="J190" s="60"/>
      <c r="K190" s="60"/>
      <c r="L190" s="60"/>
      <c r="M190" s="60"/>
      <c r="N190" s="61"/>
      <c r="O190" s="60"/>
      <c r="P190" s="60"/>
      <c r="Q190" s="60"/>
      <c r="R190" s="60"/>
      <c r="S190" s="60"/>
    </row>
    <row r="191" spans="2:19" ht="15" x14ac:dyDescent="0.25">
      <c r="B191" s="62"/>
      <c r="D191" s="63"/>
      <c r="E191" s="60"/>
      <c r="F191" s="60"/>
      <c r="G191" s="60"/>
      <c r="H191" s="60"/>
      <c r="I191" s="60"/>
      <c r="J191" s="60"/>
      <c r="K191" s="60"/>
      <c r="L191" s="60"/>
      <c r="M191" s="60"/>
      <c r="N191" s="61"/>
      <c r="O191" s="60"/>
      <c r="P191" s="60"/>
      <c r="Q191" s="60"/>
      <c r="R191" s="60"/>
      <c r="S191" s="60"/>
    </row>
    <row r="192" spans="2:19" ht="15" x14ac:dyDescent="0.25">
      <c r="B192" s="62"/>
      <c r="D192" s="63"/>
      <c r="E192" s="60"/>
      <c r="F192" s="60"/>
      <c r="G192" s="60"/>
      <c r="H192" s="60"/>
      <c r="I192" s="60"/>
      <c r="J192" s="60"/>
      <c r="K192" s="60"/>
      <c r="L192" s="60"/>
      <c r="M192" s="60"/>
      <c r="N192" s="61"/>
      <c r="O192" s="60"/>
      <c r="P192" s="60"/>
      <c r="Q192" s="60"/>
      <c r="R192" s="60"/>
      <c r="S192" s="60"/>
    </row>
    <row r="193" spans="2:19" ht="15" x14ac:dyDescent="0.25">
      <c r="B193" s="62"/>
      <c r="D193" s="63"/>
      <c r="E193" s="60"/>
      <c r="F193" s="60"/>
      <c r="G193" s="60"/>
      <c r="H193" s="60"/>
      <c r="I193" s="60"/>
      <c r="J193" s="60"/>
      <c r="K193" s="60"/>
      <c r="L193" s="60"/>
      <c r="M193" s="60"/>
      <c r="N193" s="61"/>
      <c r="O193" s="60"/>
      <c r="P193" s="60"/>
      <c r="Q193" s="60"/>
      <c r="R193" s="60"/>
      <c r="S193" s="60"/>
    </row>
    <row r="194" spans="2:19" ht="15" x14ac:dyDescent="0.25">
      <c r="B194" s="62"/>
      <c r="D194" s="63"/>
      <c r="E194" s="60"/>
      <c r="F194" s="60"/>
      <c r="G194" s="60"/>
      <c r="H194" s="60"/>
      <c r="I194" s="60"/>
      <c r="J194" s="60"/>
      <c r="K194" s="60"/>
      <c r="L194" s="60"/>
      <c r="M194" s="60"/>
      <c r="N194" s="61"/>
      <c r="O194" s="60"/>
      <c r="P194" s="60"/>
      <c r="Q194" s="60"/>
      <c r="R194" s="60"/>
      <c r="S194" s="60"/>
    </row>
    <row r="195" spans="2:19" ht="15" x14ac:dyDescent="0.25">
      <c r="B195" s="62"/>
      <c r="D195" s="63"/>
      <c r="E195" s="60"/>
      <c r="F195" s="60"/>
      <c r="G195" s="60"/>
      <c r="H195" s="60"/>
      <c r="I195" s="60"/>
      <c r="J195" s="60"/>
      <c r="K195" s="60"/>
      <c r="L195" s="60"/>
      <c r="M195" s="60"/>
      <c r="N195" s="61"/>
      <c r="O195" s="60"/>
      <c r="P195" s="60"/>
      <c r="Q195" s="60"/>
      <c r="R195" s="60"/>
      <c r="S195" s="60"/>
    </row>
    <row r="196" spans="2:19" ht="15" x14ac:dyDescent="0.25">
      <c r="B196" s="62"/>
      <c r="D196" s="63"/>
      <c r="E196" s="60"/>
      <c r="F196" s="60"/>
      <c r="G196" s="60"/>
      <c r="H196" s="60"/>
      <c r="I196" s="60"/>
      <c r="J196" s="60"/>
      <c r="K196" s="60"/>
      <c r="L196" s="60"/>
      <c r="M196" s="60"/>
      <c r="N196" s="61"/>
      <c r="O196" s="60"/>
      <c r="P196" s="60"/>
      <c r="Q196" s="60"/>
      <c r="R196" s="60"/>
      <c r="S196" s="60"/>
    </row>
    <row r="197" spans="2:19" ht="15" x14ac:dyDescent="0.25">
      <c r="B197" s="62"/>
      <c r="D197" s="63"/>
      <c r="E197" s="60"/>
      <c r="F197" s="60"/>
      <c r="G197" s="60"/>
      <c r="H197" s="60"/>
      <c r="I197" s="60"/>
      <c r="J197" s="60"/>
      <c r="K197" s="60"/>
      <c r="L197" s="60"/>
      <c r="M197" s="60"/>
      <c r="N197" s="61"/>
      <c r="O197" s="60"/>
      <c r="P197" s="60"/>
      <c r="Q197" s="60"/>
      <c r="R197" s="60"/>
      <c r="S197" s="60"/>
    </row>
    <row r="198" spans="2:19" ht="15" x14ac:dyDescent="0.25">
      <c r="B198" s="62"/>
      <c r="D198" s="63"/>
      <c r="E198" s="60"/>
      <c r="F198" s="60"/>
      <c r="G198" s="60"/>
      <c r="H198" s="60"/>
      <c r="I198" s="60"/>
      <c r="J198" s="60"/>
      <c r="K198" s="60"/>
      <c r="L198" s="60"/>
      <c r="M198" s="60"/>
      <c r="N198" s="61"/>
      <c r="O198" s="60"/>
      <c r="P198" s="60"/>
      <c r="Q198" s="60"/>
      <c r="R198" s="60"/>
      <c r="S198" s="60"/>
    </row>
    <row r="199" spans="2:19" ht="15" x14ac:dyDescent="0.25">
      <c r="B199" s="62"/>
      <c r="D199" s="63"/>
      <c r="E199" s="60"/>
      <c r="F199" s="60"/>
      <c r="G199" s="60"/>
      <c r="H199" s="60"/>
      <c r="I199" s="60"/>
      <c r="J199" s="60"/>
      <c r="K199" s="60"/>
      <c r="L199" s="60"/>
      <c r="M199" s="60"/>
      <c r="N199" s="61"/>
      <c r="O199" s="60"/>
      <c r="P199" s="60"/>
      <c r="Q199" s="60"/>
      <c r="R199" s="60"/>
      <c r="S199" s="60"/>
    </row>
    <row r="200" spans="2:19" ht="15" x14ac:dyDescent="0.25">
      <c r="B200" s="62"/>
      <c r="D200" s="63"/>
      <c r="E200" s="60"/>
      <c r="F200" s="60"/>
      <c r="G200" s="60"/>
      <c r="H200" s="60"/>
      <c r="I200" s="60"/>
      <c r="J200" s="60"/>
      <c r="K200" s="60"/>
      <c r="L200" s="60"/>
      <c r="M200" s="60"/>
      <c r="N200" s="61"/>
      <c r="O200" s="60"/>
      <c r="P200" s="60"/>
      <c r="Q200" s="60"/>
      <c r="R200" s="60"/>
      <c r="S200" s="60"/>
    </row>
    <row r="201" spans="2:19" ht="15" x14ac:dyDescent="0.25">
      <c r="B201" s="62"/>
      <c r="D201" s="63"/>
      <c r="E201" s="60"/>
      <c r="F201" s="60"/>
      <c r="G201" s="60"/>
      <c r="H201" s="60"/>
      <c r="I201" s="60"/>
      <c r="J201" s="60"/>
      <c r="K201" s="60"/>
      <c r="L201" s="60"/>
      <c r="M201" s="60"/>
      <c r="N201" s="61"/>
      <c r="O201" s="60"/>
      <c r="P201" s="60"/>
      <c r="Q201" s="60"/>
      <c r="R201" s="60"/>
      <c r="S201" s="60"/>
    </row>
    <row r="202" spans="2:19" ht="15" x14ac:dyDescent="0.25">
      <c r="B202" s="62"/>
      <c r="D202" s="63"/>
      <c r="E202" s="60"/>
      <c r="F202" s="60"/>
      <c r="G202" s="60"/>
      <c r="H202" s="60"/>
      <c r="I202" s="60"/>
      <c r="J202" s="60"/>
      <c r="K202" s="60"/>
      <c r="L202" s="60"/>
      <c r="M202" s="60"/>
      <c r="N202" s="61"/>
      <c r="O202" s="60"/>
      <c r="P202" s="60"/>
      <c r="Q202" s="60"/>
      <c r="R202" s="60"/>
      <c r="S202" s="60"/>
    </row>
    <row r="203" spans="2:19" ht="15" x14ac:dyDescent="0.25">
      <c r="B203" s="62"/>
      <c r="D203" s="63"/>
      <c r="E203" s="60"/>
      <c r="F203" s="60"/>
      <c r="G203" s="60"/>
      <c r="H203" s="60"/>
      <c r="I203" s="60"/>
      <c r="J203" s="60"/>
      <c r="K203" s="60"/>
      <c r="L203" s="60"/>
      <c r="M203" s="60"/>
      <c r="N203" s="61"/>
      <c r="O203" s="60"/>
      <c r="P203" s="60"/>
      <c r="Q203" s="60"/>
      <c r="R203" s="60"/>
      <c r="S203" s="60"/>
    </row>
    <row r="204" spans="2:19" ht="15" x14ac:dyDescent="0.25">
      <c r="B204" s="62"/>
      <c r="D204" s="63"/>
      <c r="E204" s="60"/>
      <c r="F204" s="60"/>
      <c r="G204" s="60"/>
      <c r="H204" s="60"/>
      <c r="I204" s="60"/>
      <c r="J204" s="60"/>
      <c r="K204" s="60"/>
      <c r="L204" s="60"/>
      <c r="M204" s="60"/>
      <c r="N204" s="61"/>
      <c r="O204" s="60"/>
      <c r="P204" s="60"/>
      <c r="Q204" s="60"/>
      <c r="R204" s="60"/>
      <c r="S204" s="60"/>
    </row>
    <row r="205" spans="2:19" ht="15" x14ac:dyDescent="0.25">
      <c r="B205" s="62"/>
      <c r="D205" s="63"/>
      <c r="E205" s="60"/>
      <c r="F205" s="60"/>
      <c r="G205" s="60"/>
      <c r="H205" s="60"/>
      <c r="I205" s="60"/>
      <c r="J205" s="60"/>
      <c r="K205" s="60"/>
      <c r="L205" s="60"/>
      <c r="M205" s="60"/>
      <c r="N205" s="61"/>
      <c r="O205" s="60"/>
      <c r="P205" s="60"/>
      <c r="Q205" s="60"/>
      <c r="R205" s="60"/>
      <c r="S205" s="60"/>
    </row>
    <row r="206" spans="2:19" ht="15" x14ac:dyDescent="0.25">
      <c r="B206" s="62"/>
      <c r="D206" s="63"/>
      <c r="E206" s="60"/>
      <c r="F206" s="60"/>
      <c r="G206" s="60"/>
      <c r="H206" s="60"/>
      <c r="I206" s="60"/>
      <c r="J206" s="60"/>
      <c r="K206" s="60"/>
      <c r="L206" s="60"/>
      <c r="M206" s="60"/>
      <c r="N206" s="61"/>
      <c r="O206" s="60"/>
      <c r="P206" s="60"/>
      <c r="Q206" s="60"/>
      <c r="R206" s="60"/>
      <c r="S206" s="60"/>
    </row>
    <row r="207" spans="2:19" ht="15" x14ac:dyDescent="0.25">
      <c r="B207" s="62"/>
      <c r="D207" s="63"/>
      <c r="E207" s="60"/>
      <c r="F207" s="60"/>
      <c r="G207" s="60"/>
      <c r="H207" s="60"/>
      <c r="I207" s="60"/>
      <c r="J207" s="60"/>
      <c r="K207" s="60"/>
      <c r="L207" s="60"/>
      <c r="M207" s="60"/>
      <c r="N207" s="61"/>
      <c r="O207" s="60"/>
      <c r="P207" s="60"/>
      <c r="Q207" s="60"/>
      <c r="R207" s="60"/>
      <c r="S207" s="60"/>
    </row>
    <row r="208" spans="2:19" ht="15" x14ac:dyDescent="0.25">
      <c r="B208" s="62"/>
      <c r="D208" s="63"/>
      <c r="E208" s="60"/>
      <c r="F208" s="60"/>
      <c r="G208" s="60"/>
      <c r="H208" s="60"/>
      <c r="I208" s="60"/>
      <c r="J208" s="60"/>
      <c r="K208" s="60"/>
      <c r="L208" s="60"/>
      <c r="M208" s="60"/>
      <c r="N208" s="61"/>
      <c r="O208" s="60"/>
      <c r="P208" s="60"/>
      <c r="Q208" s="60"/>
      <c r="R208" s="60"/>
      <c r="S208" s="60"/>
    </row>
    <row r="209" spans="2:19" ht="15" x14ac:dyDescent="0.25">
      <c r="B209" s="62"/>
      <c r="D209" s="63"/>
      <c r="E209" s="60"/>
      <c r="F209" s="60"/>
      <c r="G209" s="60"/>
      <c r="H209" s="60"/>
      <c r="I209" s="60"/>
      <c r="J209" s="60"/>
      <c r="K209" s="60"/>
      <c r="L209" s="60"/>
      <c r="M209" s="60"/>
      <c r="N209" s="61"/>
      <c r="O209" s="60"/>
      <c r="P209" s="60"/>
      <c r="Q209" s="60"/>
      <c r="R209" s="60"/>
      <c r="S209" s="60"/>
    </row>
    <row r="210" spans="2:19" ht="15" x14ac:dyDescent="0.25">
      <c r="B210" s="62"/>
      <c r="D210" s="63"/>
      <c r="E210" s="60"/>
      <c r="F210" s="60"/>
      <c r="G210" s="60"/>
      <c r="H210" s="60"/>
      <c r="I210" s="60"/>
      <c r="J210" s="60"/>
      <c r="K210" s="60"/>
      <c r="L210" s="60"/>
      <c r="M210" s="60"/>
      <c r="N210" s="61"/>
      <c r="O210" s="60"/>
      <c r="P210" s="60"/>
      <c r="Q210" s="60"/>
      <c r="R210" s="60"/>
      <c r="S210" s="60"/>
    </row>
    <row r="211" spans="2:19" ht="15" x14ac:dyDescent="0.25">
      <c r="B211" s="62"/>
      <c r="D211" s="63"/>
      <c r="E211" s="60"/>
      <c r="F211" s="60"/>
      <c r="G211" s="60"/>
      <c r="H211" s="60"/>
      <c r="I211" s="60"/>
      <c r="J211" s="60"/>
      <c r="K211" s="60"/>
      <c r="L211" s="60"/>
      <c r="M211" s="60"/>
      <c r="N211" s="61"/>
      <c r="O211" s="60"/>
      <c r="P211" s="60"/>
      <c r="Q211" s="60"/>
      <c r="R211" s="60"/>
      <c r="S211" s="60"/>
    </row>
    <row r="212" spans="2:19" ht="15" x14ac:dyDescent="0.25">
      <c r="B212" s="62"/>
      <c r="D212" s="63"/>
      <c r="E212" s="60"/>
      <c r="F212" s="60"/>
      <c r="G212" s="60"/>
      <c r="H212" s="60"/>
      <c r="I212" s="60"/>
      <c r="J212" s="60"/>
      <c r="K212" s="60"/>
      <c r="L212" s="60"/>
      <c r="M212" s="60"/>
      <c r="N212" s="61"/>
      <c r="O212" s="60"/>
      <c r="P212" s="60"/>
      <c r="Q212" s="60"/>
      <c r="R212" s="60"/>
      <c r="S212" s="60"/>
    </row>
    <row r="213" spans="2:19" ht="15" x14ac:dyDescent="0.25">
      <c r="B213" s="62"/>
      <c r="D213" s="63"/>
      <c r="E213" s="60"/>
      <c r="F213" s="60"/>
      <c r="G213" s="60"/>
      <c r="H213" s="60"/>
      <c r="I213" s="60"/>
      <c r="J213" s="60"/>
      <c r="K213" s="60"/>
      <c r="L213" s="60"/>
      <c r="M213" s="60"/>
      <c r="N213" s="61"/>
      <c r="O213" s="60"/>
      <c r="P213" s="60"/>
      <c r="Q213" s="60"/>
      <c r="R213" s="60"/>
      <c r="S213" s="60"/>
    </row>
    <row r="214" spans="2:19" ht="15" x14ac:dyDescent="0.25">
      <c r="B214" s="62"/>
      <c r="D214" s="63"/>
      <c r="E214" s="60"/>
      <c r="F214" s="60"/>
      <c r="G214" s="60"/>
      <c r="H214" s="60"/>
      <c r="I214" s="60"/>
      <c r="J214" s="60"/>
      <c r="K214" s="60"/>
      <c r="L214" s="60"/>
      <c r="M214" s="60"/>
      <c r="N214" s="61"/>
      <c r="O214" s="60"/>
      <c r="P214" s="60"/>
      <c r="Q214" s="60"/>
      <c r="R214" s="60"/>
      <c r="S214" s="60"/>
    </row>
    <row r="215" spans="2:19" ht="15" x14ac:dyDescent="0.25">
      <c r="B215" s="62"/>
      <c r="D215" s="63"/>
      <c r="E215" s="60"/>
      <c r="F215" s="60"/>
      <c r="G215" s="60"/>
      <c r="H215" s="60"/>
      <c r="I215" s="60"/>
      <c r="J215" s="60"/>
      <c r="K215" s="60"/>
      <c r="L215" s="60"/>
      <c r="M215" s="60"/>
      <c r="N215" s="61"/>
      <c r="O215" s="60"/>
      <c r="P215" s="60"/>
      <c r="Q215" s="60"/>
      <c r="R215" s="60"/>
      <c r="S215" s="60"/>
    </row>
    <row r="216" spans="2:19" ht="15" x14ac:dyDescent="0.25">
      <c r="B216" s="62"/>
      <c r="D216" s="63"/>
      <c r="E216" s="60"/>
      <c r="F216" s="60"/>
      <c r="G216" s="60"/>
      <c r="H216" s="60"/>
      <c r="I216" s="60"/>
      <c r="J216" s="60"/>
      <c r="K216" s="60"/>
      <c r="L216" s="60"/>
      <c r="M216" s="60"/>
      <c r="N216" s="61"/>
      <c r="O216" s="60"/>
      <c r="P216" s="60"/>
      <c r="Q216" s="60"/>
      <c r="R216" s="60"/>
      <c r="S216" s="60"/>
    </row>
    <row r="217" spans="2:19" ht="15" x14ac:dyDescent="0.25">
      <c r="B217" s="62"/>
      <c r="D217" s="63"/>
      <c r="E217" s="60"/>
      <c r="F217" s="60"/>
      <c r="G217" s="60"/>
      <c r="H217" s="60"/>
      <c r="I217" s="60"/>
      <c r="J217" s="60"/>
      <c r="K217" s="60"/>
      <c r="L217" s="60"/>
      <c r="M217" s="60"/>
      <c r="N217" s="61"/>
      <c r="O217" s="60"/>
      <c r="P217" s="60"/>
      <c r="Q217" s="60"/>
      <c r="R217" s="60"/>
      <c r="S217" s="60"/>
    </row>
    <row r="218" spans="2:19" ht="15" x14ac:dyDescent="0.25">
      <c r="B218" s="62"/>
      <c r="D218" s="63"/>
      <c r="E218" s="60"/>
      <c r="F218" s="60"/>
      <c r="G218" s="60"/>
      <c r="H218" s="60"/>
      <c r="I218" s="60"/>
      <c r="J218" s="60"/>
      <c r="K218" s="60"/>
      <c r="L218" s="60"/>
      <c r="M218" s="60"/>
      <c r="N218" s="61"/>
      <c r="O218" s="60"/>
      <c r="P218" s="60"/>
      <c r="Q218" s="60"/>
      <c r="R218" s="60"/>
      <c r="S218" s="60"/>
    </row>
    <row r="219" spans="2:19" ht="15" x14ac:dyDescent="0.25">
      <c r="B219" s="62"/>
      <c r="D219" s="63"/>
      <c r="E219" s="60"/>
      <c r="F219" s="60"/>
      <c r="G219" s="60"/>
      <c r="H219" s="60"/>
      <c r="I219" s="60"/>
      <c r="J219" s="60"/>
      <c r="K219" s="60"/>
      <c r="L219" s="60"/>
      <c r="M219" s="60"/>
      <c r="N219" s="61"/>
      <c r="O219" s="60"/>
      <c r="P219" s="60"/>
      <c r="Q219" s="60"/>
      <c r="R219" s="60"/>
      <c r="S219" s="60"/>
    </row>
    <row r="220" spans="2:19" ht="15" x14ac:dyDescent="0.25">
      <c r="B220" s="62"/>
      <c r="D220" s="63"/>
      <c r="E220" s="60"/>
      <c r="F220" s="60"/>
      <c r="G220" s="60"/>
      <c r="H220" s="60"/>
      <c r="I220" s="60"/>
      <c r="J220" s="60"/>
      <c r="K220" s="60"/>
      <c r="L220" s="60"/>
      <c r="M220" s="60"/>
      <c r="N220" s="61"/>
      <c r="O220" s="60"/>
      <c r="P220" s="60"/>
      <c r="Q220" s="60"/>
      <c r="R220" s="60"/>
      <c r="S220" s="60"/>
    </row>
    <row r="221" spans="2:19" ht="15" x14ac:dyDescent="0.25">
      <c r="B221" s="62"/>
      <c r="D221" s="63"/>
      <c r="E221" s="60"/>
      <c r="F221" s="60"/>
      <c r="G221" s="60"/>
      <c r="H221" s="60"/>
      <c r="I221" s="60"/>
      <c r="J221" s="60"/>
      <c r="K221" s="60"/>
      <c r="L221" s="60"/>
      <c r="M221" s="60"/>
      <c r="N221" s="61"/>
      <c r="O221" s="60"/>
      <c r="P221" s="60"/>
      <c r="Q221" s="60"/>
      <c r="R221" s="60"/>
      <c r="S221" s="60"/>
    </row>
    <row r="222" spans="2:19" ht="15" x14ac:dyDescent="0.25">
      <c r="B222" s="62"/>
      <c r="D222" s="63"/>
      <c r="E222" s="60"/>
      <c r="F222" s="60"/>
      <c r="G222" s="60"/>
      <c r="H222" s="60"/>
      <c r="I222" s="60"/>
      <c r="J222" s="60"/>
      <c r="K222" s="60"/>
      <c r="L222" s="60"/>
      <c r="M222" s="60"/>
      <c r="N222" s="61"/>
      <c r="O222" s="60"/>
      <c r="P222" s="60"/>
      <c r="Q222" s="60"/>
      <c r="R222" s="60"/>
      <c r="S222" s="60"/>
    </row>
    <row r="223" spans="2:19" ht="15" x14ac:dyDescent="0.25">
      <c r="B223" s="62"/>
      <c r="D223" s="63"/>
      <c r="E223" s="60"/>
      <c r="F223" s="60"/>
      <c r="G223" s="60"/>
      <c r="H223" s="60"/>
      <c r="I223" s="60"/>
      <c r="J223" s="60"/>
      <c r="K223" s="60"/>
      <c r="L223" s="60"/>
      <c r="M223" s="60"/>
      <c r="N223" s="61"/>
      <c r="O223" s="60"/>
      <c r="P223" s="60"/>
      <c r="Q223" s="60"/>
      <c r="R223" s="60"/>
      <c r="S223" s="60"/>
    </row>
    <row r="224" spans="2:19" ht="15" x14ac:dyDescent="0.25">
      <c r="B224" s="62"/>
      <c r="D224" s="63"/>
      <c r="E224" s="60"/>
      <c r="F224" s="60"/>
      <c r="G224" s="60"/>
      <c r="H224" s="60"/>
      <c r="I224" s="60"/>
      <c r="J224" s="60"/>
      <c r="K224" s="60"/>
      <c r="L224" s="60"/>
      <c r="M224" s="60"/>
      <c r="N224" s="61"/>
      <c r="O224" s="60"/>
      <c r="P224" s="60"/>
      <c r="Q224" s="60"/>
      <c r="R224" s="60"/>
      <c r="S224" s="60"/>
    </row>
    <row r="225" spans="2:19" ht="15" x14ac:dyDescent="0.25">
      <c r="B225" s="62"/>
      <c r="D225" s="63"/>
      <c r="E225" s="60"/>
      <c r="F225" s="60"/>
      <c r="G225" s="60"/>
      <c r="H225" s="60"/>
      <c r="I225" s="60"/>
      <c r="J225" s="60"/>
      <c r="K225" s="60"/>
      <c r="L225" s="60"/>
      <c r="M225" s="60"/>
      <c r="N225" s="61"/>
      <c r="O225" s="60"/>
      <c r="P225" s="60"/>
      <c r="Q225" s="60"/>
      <c r="R225" s="60"/>
      <c r="S225" s="60"/>
    </row>
    <row r="226" spans="2:19" ht="15" x14ac:dyDescent="0.25">
      <c r="B226" s="62"/>
      <c r="D226" s="63"/>
      <c r="E226" s="60"/>
      <c r="F226" s="60"/>
      <c r="G226" s="60"/>
      <c r="H226" s="60"/>
      <c r="I226" s="60"/>
      <c r="J226" s="60"/>
      <c r="K226" s="60"/>
      <c r="L226" s="60"/>
      <c r="M226" s="60"/>
      <c r="N226" s="61"/>
      <c r="O226" s="60"/>
      <c r="P226" s="60"/>
      <c r="Q226" s="60"/>
      <c r="R226" s="60"/>
      <c r="S226" s="60"/>
    </row>
    <row r="227" spans="2:19" ht="15" x14ac:dyDescent="0.25">
      <c r="B227" s="62"/>
      <c r="D227" s="63"/>
      <c r="E227" s="60"/>
      <c r="F227" s="60"/>
      <c r="G227" s="60"/>
      <c r="H227" s="60"/>
      <c r="I227" s="60"/>
      <c r="J227" s="60"/>
      <c r="K227" s="60"/>
      <c r="L227" s="60"/>
      <c r="M227" s="60"/>
      <c r="N227" s="61"/>
      <c r="O227" s="60"/>
      <c r="P227" s="60"/>
      <c r="Q227" s="60"/>
      <c r="R227" s="60"/>
      <c r="S227" s="60"/>
    </row>
    <row r="228" spans="2:19" ht="15" x14ac:dyDescent="0.25">
      <c r="B228" s="62"/>
      <c r="D228" s="63"/>
      <c r="E228" s="60"/>
      <c r="F228" s="60"/>
      <c r="G228" s="60"/>
      <c r="H228" s="60"/>
      <c r="I228" s="60"/>
      <c r="J228" s="60"/>
      <c r="K228" s="60"/>
      <c r="L228" s="60"/>
      <c r="M228" s="60"/>
      <c r="N228" s="61"/>
      <c r="O228" s="60"/>
      <c r="P228" s="60"/>
      <c r="Q228" s="60"/>
      <c r="R228" s="60"/>
      <c r="S228" s="60"/>
    </row>
    <row r="229" spans="2:19" ht="15" x14ac:dyDescent="0.25">
      <c r="B229" s="62"/>
      <c r="D229" s="63"/>
      <c r="E229" s="60"/>
      <c r="F229" s="60"/>
      <c r="G229" s="60"/>
      <c r="H229" s="60"/>
      <c r="I229" s="60"/>
      <c r="J229" s="60"/>
      <c r="K229" s="60"/>
      <c r="L229" s="60"/>
      <c r="M229" s="60"/>
      <c r="N229" s="61"/>
      <c r="O229" s="60"/>
      <c r="P229" s="60"/>
      <c r="Q229" s="60"/>
      <c r="R229" s="60"/>
      <c r="S229" s="60"/>
    </row>
    <row r="230" spans="2:19" ht="15" x14ac:dyDescent="0.25">
      <c r="B230" s="62"/>
      <c r="D230" s="63"/>
      <c r="E230" s="60"/>
      <c r="F230" s="60"/>
      <c r="G230" s="60"/>
      <c r="H230" s="60"/>
      <c r="I230" s="60"/>
      <c r="J230" s="60"/>
      <c r="K230" s="60"/>
      <c r="L230" s="60"/>
      <c r="M230" s="60"/>
      <c r="N230" s="61"/>
      <c r="O230" s="60"/>
      <c r="P230" s="60"/>
      <c r="Q230" s="60"/>
      <c r="R230" s="60"/>
      <c r="S230" s="60"/>
    </row>
    <row r="231" spans="2:19" ht="15" x14ac:dyDescent="0.25">
      <c r="B231" s="62"/>
      <c r="D231" s="63"/>
      <c r="E231" s="60"/>
      <c r="F231" s="60"/>
      <c r="G231" s="60"/>
      <c r="H231" s="60"/>
      <c r="I231" s="60"/>
      <c r="J231" s="60"/>
      <c r="K231" s="60"/>
      <c r="L231" s="60"/>
      <c r="M231" s="60"/>
      <c r="N231" s="61"/>
      <c r="O231" s="60"/>
      <c r="P231" s="60"/>
      <c r="Q231" s="60"/>
      <c r="R231" s="60"/>
      <c r="S231" s="60"/>
    </row>
    <row r="232" spans="2:19" ht="15" x14ac:dyDescent="0.25">
      <c r="B232" s="62"/>
      <c r="D232" s="63"/>
      <c r="E232" s="60"/>
      <c r="F232" s="60"/>
      <c r="G232" s="60"/>
      <c r="H232" s="60"/>
      <c r="I232" s="60"/>
      <c r="J232" s="60"/>
      <c r="K232" s="60"/>
      <c r="L232" s="60"/>
      <c r="M232" s="60"/>
      <c r="N232" s="61"/>
      <c r="O232" s="60"/>
      <c r="P232" s="60"/>
      <c r="Q232" s="60"/>
      <c r="R232" s="60"/>
      <c r="S232" s="60"/>
    </row>
    <row r="233" spans="2:19" ht="15" x14ac:dyDescent="0.25">
      <c r="B233" s="62"/>
      <c r="D233" s="63"/>
      <c r="E233" s="60"/>
      <c r="F233" s="60"/>
      <c r="G233" s="60"/>
      <c r="H233" s="60"/>
      <c r="I233" s="60"/>
      <c r="J233" s="60"/>
      <c r="K233" s="60"/>
      <c r="L233" s="60"/>
      <c r="M233" s="60"/>
      <c r="N233" s="61"/>
      <c r="O233" s="60"/>
      <c r="P233" s="60"/>
      <c r="Q233" s="60"/>
      <c r="R233" s="60"/>
      <c r="S233" s="60"/>
    </row>
    <row r="234" spans="2:19" ht="15" x14ac:dyDescent="0.25">
      <c r="B234" s="62"/>
      <c r="D234" s="63"/>
      <c r="E234" s="60"/>
      <c r="F234" s="60"/>
      <c r="G234" s="60"/>
      <c r="H234" s="60"/>
      <c r="I234" s="60"/>
      <c r="J234" s="60"/>
      <c r="K234" s="60"/>
      <c r="L234" s="60"/>
      <c r="M234" s="60"/>
      <c r="N234" s="61"/>
      <c r="O234" s="60"/>
      <c r="P234" s="60"/>
      <c r="Q234" s="60"/>
      <c r="R234" s="60"/>
      <c r="S234" s="60"/>
    </row>
    <row r="235" spans="2:19" ht="15" x14ac:dyDescent="0.25">
      <c r="B235" s="62"/>
      <c r="D235" s="63"/>
      <c r="E235" s="60"/>
      <c r="F235" s="60"/>
      <c r="G235" s="60"/>
      <c r="H235" s="60"/>
      <c r="I235" s="60"/>
      <c r="J235" s="60"/>
      <c r="K235" s="60"/>
      <c r="L235" s="60"/>
      <c r="M235" s="60"/>
      <c r="N235" s="61"/>
      <c r="O235" s="60"/>
      <c r="P235" s="60"/>
      <c r="Q235" s="60"/>
      <c r="R235" s="60"/>
      <c r="S235" s="60"/>
    </row>
    <row r="236" spans="2:19" ht="15" x14ac:dyDescent="0.25">
      <c r="B236" s="62"/>
      <c r="D236" s="63"/>
      <c r="E236" s="60"/>
      <c r="F236" s="60"/>
      <c r="G236" s="60"/>
      <c r="H236" s="60"/>
      <c r="I236" s="60"/>
      <c r="J236" s="60"/>
      <c r="K236" s="60"/>
      <c r="L236" s="60"/>
      <c r="M236" s="60"/>
      <c r="N236" s="61"/>
      <c r="O236" s="60"/>
      <c r="P236" s="60"/>
      <c r="Q236" s="60"/>
      <c r="R236" s="60"/>
      <c r="S236" s="60"/>
    </row>
    <row r="237" spans="2:19" ht="15" x14ac:dyDescent="0.25">
      <c r="B237" s="62"/>
      <c r="D237" s="63"/>
      <c r="E237" s="60"/>
      <c r="F237" s="60"/>
      <c r="G237" s="60"/>
      <c r="H237" s="60"/>
      <c r="I237" s="60"/>
      <c r="J237" s="60"/>
      <c r="K237" s="60"/>
      <c r="L237" s="60"/>
      <c r="M237" s="60"/>
      <c r="N237" s="61"/>
      <c r="O237" s="60"/>
      <c r="P237" s="60"/>
      <c r="Q237" s="60"/>
      <c r="R237" s="60"/>
      <c r="S237" s="60"/>
    </row>
    <row r="238" spans="2:19" ht="15" x14ac:dyDescent="0.25">
      <c r="B238" s="62"/>
      <c r="D238" s="63"/>
      <c r="E238" s="60"/>
      <c r="F238" s="60"/>
      <c r="G238" s="60"/>
      <c r="H238" s="60"/>
      <c r="I238" s="60"/>
      <c r="J238" s="60"/>
      <c r="K238" s="60"/>
      <c r="L238" s="60"/>
      <c r="M238" s="60"/>
      <c r="N238" s="61"/>
      <c r="O238" s="60"/>
      <c r="P238" s="60"/>
      <c r="Q238" s="60"/>
      <c r="R238" s="60"/>
      <c r="S238" s="60"/>
    </row>
    <row r="239" spans="2:19" ht="15" x14ac:dyDescent="0.25">
      <c r="B239" s="62"/>
      <c r="D239" s="63"/>
      <c r="E239" s="60"/>
      <c r="F239" s="60"/>
      <c r="G239" s="60"/>
      <c r="H239" s="60"/>
      <c r="I239" s="60"/>
      <c r="J239" s="60"/>
      <c r="K239" s="60"/>
      <c r="L239" s="60"/>
      <c r="M239" s="60"/>
      <c r="N239" s="61"/>
      <c r="O239" s="60"/>
      <c r="P239" s="60"/>
      <c r="Q239" s="60"/>
      <c r="R239" s="60"/>
      <c r="S239" s="60"/>
    </row>
    <row r="240" spans="2:19" ht="15" x14ac:dyDescent="0.25">
      <c r="B240" s="62"/>
      <c r="D240" s="63"/>
      <c r="E240" s="60"/>
      <c r="F240" s="60"/>
      <c r="G240" s="60"/>
      <c r="H240" s="60"/>
      <c r="I240" s="60"/>
      <c r="J240" s="60"/>
      <c r="K240" s="60"/>
      <c r="L240" s="60"/>
      <c r="M240" s="60"/>
      <c r="N240" s="61"/>
      <c r="O240" s="60"/>
      <c r="P240" s="60"/>
      <c r="Q240" s="60"/>
      <c r="R240" s="60"/>
      <c r="S240" s="60"/>
    </row>
    <row r="241" spans="2:19" ht="15" x14ac:dyDescent="0.25">
      <c r="B241" s="62"/>
      <c r="D241" s="63"/>
      <c r="E241" s="60"/>
      <c r="F241" s="60"/>
      <c r="G241" s="60"/>
      <c r="H241" s="60"/>
      <c r="I241" s="60"/>
      <c r="J241" s="60"/>
      <c r="K241" s="60"/>
      <c r="L241" s="60"/>
      <c r="M241" s="60"/>
      <c r="N241" s="61"/>
      <c r="O241" s="60"/>
      <c r="P241" s="60"/>
      <c r="Q241" s="60"/>
      <c r="R241" s="60"/>
      <c r="S241" s="60"/>
    </row>
    <row r="242" spans="2:19" ht="15" x14ac:dyDescent="0.25">
      <c r="B242" s="62"/>
      <c r="D242" s="63"/>
      <c r="E242" s="60"/>
      <c r="F242" s="60"/>
      <c r="G242" s="60"/>
      <c r="H242" s="60"/>
      <c r="I242" s="60"/>
      <c r="J242" s="60"/>
      <c r="K242" s="60"/>
      <c r="L242" s="60"/>
      <c r="M242" s="60"/>
      <c r="N242" s="61"/>
      <c r="O242" s="60"/>
      <c r="P242" s="60"/>
      <c r="Q242" s="60"/>
      <c r="R242" s="60"/>
      <c r="S242" s="60"/>
    </row>
    <row r="243" spans="2:19" ht="15" x14ac:dyDescent="0.25">
      <c r="B243" s="62"/>
      <c r="D243" s="63"/>
      <c r="E243" s="60"/>
      <c r="F243" s="60"/>
      <c r="G243" s="60"/>
      <c r="H243" s="60"/>
      <c r="I243" s="60"/>
      <c r="J243" s="60"/>
      <c r="K243" s="60"/>
      <c r="L243" s="60"/>
      <c r="M243" s="60"/>
      <c r="N243" s="61"/>
      <c r="O243" s="60"/>
      <c r="P243" s="60"/>
      <c r="Q243" s="60"/>
      <c r="R243" s="60"/>
      <c r="S243" s="60"/>
    </row>
    <row r="244" spans="2:19" ht="15" x14ac:dyDescent="0.25">
      <c r="B244" s="62"/>
      <c r="D244" s="63"/>
      <c r="E244" s="60"/>
      <c r="F244" s="60"/>
      <c r="G244" s="60"/>
      <c r="H244" s="60"/>
      <c r="I244" s="60"/>
      <c r="J244" s="60"/>
      <c r="K244" s="60"/>
      <c r="L244" s="60"/>
      <c r="M244" s="60"/>
      <c r="N244" s="61"/>
      <c r="O244" s="60"/>
      <c r="P244" s="60"/>
      <c r="Q244" s="60"/>
      <c r="R244" s="60"/>
      <c r="S244" s="60"/>
    </row>
    <row r="245" spans="2:19" ht="15" x14ac:dyDescent="0.25">
      <c r="B245" s="62"/>
      <c r="D245" s="63"/>
      <c r="E245" s="60"/>
      <c r="F245" s="60"/>
      <c r="G245" s="60"/>
      <c r="H245" s="60"/>
      <c r="I245" s="60"/>
      <c r="J245" s="60"/>
      <c r="K245" s="60"/>
      <c r="L245" s="60"/>
      <c r="M245" s="60"/>
      <c r="N245" s="61"/>
      <c r="O245" s="60"/>
      <c r="P245" s="60"/>
      <c r="Q245" s="60"/>
      <c r="R245" s="60"/>
      <c r="S245" s="60"/>
    </row>
    <row r="246" spans="2:19" ht="15" x14ac:dyDescent="0.25">
      <c r="B246" s="62"/>
      <c r="D246" s="63"/>
      <c r="E246" s="60"/>
      <c r="F246" s="60"/>
      <c r="G246" s="60"/>
      <c r="H246" s="60"/>
      <c r="I246" s="60"/>
      <c r="J246" s="60"/>
      <c r="K246" s="60"/>
      <c r="L246" s="60"/>
      <c r="M246" s="60"/>
      <c r="N246" s="61"/>
      <c r="O246" s="60"/>
      <c r="P246" s="60"/>
      <c r="Q246" s="60"/>
      <c r="R246" s="60"/>
      <c r="S246" s="60"/>
    </row>
    <row r="247" spans="2:19" ht="15" x14ac:dyDescent="0.25">
      <c r="B247" s="62"/>
      <c r="D247" s="63"/>
      <c r="E247" s="60"/>
      <c r="F247" s="60"/>
      <c r="G247" s="60"/>
      <c r="H247" s="60"/>
      <c r="I247" s="60"/>
      <c r="J247" s="60"/>
      <c r="K247" s="60"/>
      <c r="L247" s="60"/>
      <c r="M247" s="60"/>
      <c r="N247" s="61"/>
      <c r="O247" s="60"/>
      <c r="P247" s="60"/>
      <c r="Q247" s="60"/>
      <c r="R247" s="60"/>
      <c r="S247" s="60"/>
    </row>
    <row r="248" spans="2:19" ht="15" x14ac:dyDescent="0.25">
      <c r="B248" s="62"/>
      <c r="D248" s="63"/>
      <c r="E248" s="60"/>
      <c r="F248" s="60"/>
      <c r="G248" s="60"/>
      <c r="H248" s="60"/>
      <c r="I248" s="60"/>
      <c r="J248" s="60"/>
      <c r="K248" s="60"/>
      <c r="L248" s="60"/>
      <c r="M248" s="60"/>
      <c r="N248" s="61"/>
      <c r="O248" s="60"/>
      <c r="P248" s="60"/>
      <c r="Q248" s="60"/>
      <c r="R248" s="60"/>
      <c r="S248" s="60"/>
    </row>
    <row r="249" spans="2:19" ht="15" x14ac:dyDescent="0.25">
      <c r="B249" s="62"/>
      <c r="D249" s="63"/>
      <c r="E249" s="60"/>
      <c r="F249" s="60"/>
      <c r="G249" s="60"/>
      <c r="H249" s="60"/>
      <c r="I249" s="60"/>
      <c r="J249" s="60"/>
      <c r="K249" s="60"/>
      <c r="L249" s="60"/>
      <c r="M249" s="60"/>
      <c r="N249" s="61"/>
      <c r="O249" s="60"/>
      <c r="P249" s="60"/>
      <c r="Q249" s="60"/>
      <c r="R249" s="60"/>
      <c r="S249" s="60"/>
    </row>
    <row r="250" spans="2:19" ht="15" x14ac:dyDescent="0.25">
      <c r="B250" s="62"/>
      <c r="D250" s="63"/>
      <c r="E250" s="60"/>
      <c r="F250" s="60"/>
      <c r="G250" s="60"/>
      <c r="H250" s="60"/>
      <c r="I250" s="60"/>
      <c r="J250" s="60"/>
      <c r="K250" s="60"/>
      <c r="L250" s="60"/>
      <c r="M250" s="60"/>
      <c r="N250" s="61"/>
      <c r="O250" s="60"/>
      <c r="P250" s="60"/>
      <c r="Q250" s="60"/>
      <c r="R250" s="60"/>
      <c r="S250" s="60"/>
    </row>
    <row r="251" spans="2:19" ht="15" x14ac:dyDescent="0.25">
      <c r="B251" s="62"/>
      <c r="D251" s="63"/>
      <c r="E251" s="60"/>
      <c r="F251" s="60"/>
      <c r="G251" s="60"/>
      <c r="H251" s="60"/>
      <c r="I251" s="60"/>
      <c r="J251" s="60"/>
      <c r="K251" s="60"/>
      <c r="L251" s="60"/>
      <c r="M251" s="60"/>
      <c r="N251" s="61"/>
      <c r="O251" s="60"/>
      <c r="P251" s="60"/>
      <c r="Q251" s="60"/>
      <c r="R251" s="60"/>
      <c r="S251" s="60"/>
    </row>
    <row r="252" spans="2:19" ht="15" x14ac:dyDescent="0.25">
      <c r="B252" s="62"/>
      <c r="D252" s="63"/>
      <c r="E252" s="60"/>
      <c r="F252" s="60"/>
      <c r="G252" s="60"/>
      <c r="H252" s="60"/>
      <c r="I252" s="60"/>
      <c r="J252" s="60"/>
      <c r="K252" s="60"/>
      <c r="L252" s="60"/>
      <c r="M252" s="60"/>
      <c r="N252" s="61"/>
      <c r="O252" s="60"/>
      <c r="P252" s="60"/>
      <c r="Q252" s="60"/>
      <c r="R252" s="60"/>
      <c r="S252" s="60"/>
    </row>
    <row r="253" spans="2:19" ht="15" x14ac:dyDescent="0.25">
      <c r="B253" s="62"/>
      <c r="D253" s="63"/>
      <c r="E253" s="60"/>
      <c r="F253" s="60"/>
      <c r="G253" s="60"/>
      <c r="H253" s="60"/>
      <c r="I253" s="60"/>
      <c r="J253" s="60"/>
      <c r="K253" s="60"/>
      <c r="L253" s="60"/>
      <c r="M253" s="60"/>
      <c r="N253" s="61"/>
      <c r="O253" s="60"/>
      <c r="P253" s="60"/>
      <c r="Q253" s="60"/>
      <c r="R253" s="60"/>
      <c r="S253" s="60"/>
    </row>
    <row r="254" spans="2:19" ht="15" x14ac:dyDescent="0.25">
      <c r="B254" s="62"/>
      <c r="D254" s="63"/>
      <c r="E254" s="60"/>
      <c r="F254" s="60"/>
      <c r="G254" s="60"/>
      <c r="H254" s="60"/>
      <c r="I254" s="60"/>
      <c r="J254" s="60"/>
      <c r="K254" s="60"/>
      <c r="L254" s="60"/>
      <c r="M254" s="60"/>
      <c r="N254" s="61"/>
      <c r="O254" s="60"/>
      <c r="P254" s="60"/>
      <c r="Q254" s="60"/>
      <c r="R254" s="60"/>
      <c r="S254" s="60"/>
    </row>
    <row r="255" spans="2:19" ht="15" x14ac:dyDescent="0.25">
      <c r="B255" s="62"/>
      <c r="D255" s="63"/>
      <c r="E255" s="60"/>
      <c r="F255" s="60"/>
      <c r="G255" s="60"/>
      <c r="H255" s="60"/>
      <c r="I255" s="60"/>
      <c r="J255" s="60"/>
      <c r="K255" s="60"/>
      <c r="L255" s="60"/>
      <c r="M255" s="60"/>
      <c r="N255" s="61"/>
      <c r="O255" s="60"/>
      <c r="P255" s="60"/>
      <c r="Q255" s="60"/>
      <c r="R255" s="60"/>
      <c r="S255" s="60"/>
    </row>
    <row r="256" spans="2:19" ht="15" x14ac:dyDescent="0.25">
      <c r="B256" s="62"/>
      <c r="D256" s="63"/>
      <c r="E256" s="60"/>
      <c r="F256" s="60"/>
      <c r="G256" s="60"/>
      <c r="H256" s="60"/>
      <c r="I256" s="60"/>
      <c r="J256" s="60"/>
      <c r="K256" s="60"/>
      <c r="L256" s="60"/>
      <c r="M256" s="60"/>
      <c r="N256" s="61"/>
      <c r="O256" s="60"/>
      <c r="P256" s="60"/>
      <c r="Q256" s="60"/>
      <c r="R256" s="60"/>
      <c r="S256" s="60"/>
    </row>
    <row r="257" spans="2:19" ht="15" x14ac:dyDescent="0.25">
      <c r="B257" s="62"/>
      <c r="D257" s="63"/>
      <c r="E257" s="60"/>
      <c r="F257" s="60"/>
      <c r="G257" s="60"/>
      <c r="H257" s="60"/>
      <c r="I257" s="60"/>
      <c r="J257" s="60"/>
      <c r="K257" s="60"/>
      <c r="L257" s="60"/>
      <c r="M257" s="60"/>
      <c r="N257" s="61"/>
      <c r="O257" s="60"/>
      <c r="P257" s="60"/>
      <c r="Q257" s="60"/>
      <c r="R257" s="60"/>
      <c r="S257" s="60"/>
    </row>
    <row r="258" spans="2:19" ht="15" x14ac:dyDescent="0.25">
      <c r="B258" s="62"/>
      <c r="D258" s="63"/>
      <c r="E258" s="60"/>
      <c r="F258" s="60"/>
      <c r="G258" s="60"/>
      <c r="H258" s="60"/>
      <c r="I258" s="60"/>
      <c r="J258" s="60"/>
      <c r="K258" s="60"/>
      <c r="L258" s="60"/>
      <c r="M258" s="60"/>
      <c r="N258" s="61"/>
      <c r="O258" s="60"/>
      <c r="P258" s="60"/>
      <c r="Q258" s="60"/>
      <c r="R258" s="60"/>
      <c r="S258" s="60"/>
    </row>
    <row r="259" spans="2:19" ht="15" x14ac:dyDescent="0.25">
      <c r="B259" s="62"/>
      <c r="D259" s="63"/>
      <c r="E259" s="60"/>
      <c r="F259" s="60"/>
      <c r="G259" s="60"/>
      <c r="H259" s="60"/>
      <c r="I259" s="60"/>
      <c r="J259" s="60"/>
      <c r="K259" s="60"/>
      <c r="L259" s="60"/>
      <c r="M259" s="60"/>
      <c r="N259" s="61"/>
      <c r="O259" s="60"/>
      <c r="P259" s="60"/>
      <c r="Q259" s="60"/>
      <c r="R259" s="60"/>
      <c r="S259" s="60"/>
    </row>
    <row r="260" spans="2:19" ht="15" x14ac:dyDescent="0.25">
      <c r="B260" s="62"/>
      <c r="D260" s="63"/>
      <c r="E260" s="60"/>
      <c r="F260" s="60"/>
      <c r="G260" s="60"/>
      <c r="H260" s="60"/>
      <c r="I260" s="60"/>
      <c r="J260" s="60"/>
      <c r="K260" s="60"/>
      <c r="L260" s="60"/>
      <c r="M260" s="60"/>
      <c r="N260" s="61"/>
      <c r="O260" s="60"/>
      <c r="P260" s="60"/>
      <c r="Q260" s="60"/>
      <c r="R260" s="60"/>
      <c r="S260" s="60"/>
    </row>
    <row r="261" spans="2:19" ht="15" x14ac:dyDescent="0.25">
      <c r="B261" s="62"/>
      <c r="D261" s="63"/>
      <c r="E261" s="60"/>
      <c r="F261" s="60"/>
      <c r="G261" s="60"/>
      <c r="H261" s="60"/>
      <c r="I261" s="60"/>
      <c r="J261" s="60"/>
      <c r="K261" s="60"/>
      <c r="L261" s="60"/>
      <c r="M261" s="60"/>
      <c r="N261" s="61"/>
      <c r="O261" s="60"/>
      <c r="P261" s="60"/>
      <c r="Q261" s="60"/>
      <c r="R261" s="60"/>
      <c r="S261" s="60"/>
    </row>
    <row r="262" spans="2:19" ht="15" x14ac:dyDescent="0.25">
      <c r="B262" s="62"/>
      <c r="D262" s="63"/>
      <c r="E262" s="60"/>
      <c r="F262" s="60"/>
      <c r="G262" s="60"/>
      <c r="H262" s="60"/>
      <c r="I262" s="60"/>
      <c r="J262" s="60"/>
      <c r="K262" s="60"/>
      <c r="L262" s="60"/>
      <c r="M262" s="60"/>
      <c r="N262" s="61"/>
      <c r="O262" s="60"/>
      <c r="P262" s="60"/>
      <c r="Q262" s="60"/>
      <c r="R262" s="60"/>
      <c r="S262" s="60"/>
    </row>
    <row r="263" spans="2:19" ht="15" x14ac:dyDescent="0.25">
      <c r="B263" s="62"/>
      <c r="D263" s="63"/>
      <c r="E263" s="60"/>
      <c r="F263" s="60"/>
      <c r="G263" s="60"/>
      <c r="H263" s="60"/>
      <c r="I263" s="60"/>
      <c r="J263" s="60"/>
      <c r="K263" s="60"/>
      <c r="L263" s="60"/>
      <c r="M263" s="60"/>
      <c r="N263" s="61"/>
      <c r="O263" s="60"/>
      <c r="P263" s="60"/>
      <c r="Q263" s="60"/>
      <c r="R263" s="60"/>
      <c r="S263" s="60"/>
    </row>
    <row r="264" spans="2:19" ht="15" x14ac:dyDescent="0.25">
      <c r="B264" s="62"/>
      <c r="D264" s="63"/>
      <c r="E264" s="60"/>
      <c r="F264" s="60"/>
      <c r="G264" s="60"/>
      <c r="H264" s="60"/>
      <c r="I264" s="60"/>
      <c r="J264" s="60"/>
      <c r="K264" s="60"/>
      <c r="L264" s="60"/>
      <c r="M264" s="60"/>
      <c r="N264" s="61"/>
      <c r="O264" s="60"/>
      <c r="P264" s="60"/>
      <c r="Q264" s="60"/>
      <c r="R264" s="60"/>
      <c r="S264" s="60"/>
    </row>
    <row r="265" spans="2:19" ht="15" x14ac:dyDescent="0.25">
      <c r="B265" s="62"/>
      <c r="D265" s="63"/>
      <c r="E265" s="60"/>
      <c r="F265" s="60"/>
      <c r="G265" s="60"/>
      <c r="H265" s="60"/>
      <c r="I265" s="60"/>
      <c r="J265" s="60"/>
      <c r="K265" s="60"/>
      <c r="L265" s="60"/>
      <c r="M265" s="60"/>
      <c r="N265" s="61"/>
      <c r="O265" s="60"/>
      <c r="P265" s="60"/>
      <c r="Q265" s="60"/>
      <c r="R265" s="60"/>
      <c r="S265" s="60"/>
    </row>
    <row r="266" spans="2:19" ht="15" x14ac:dyDescent="0.25">
      <c r="B266" s="62"/>
      <c r="D266" s="63"/>
      <c r="E266" s="60"/>
      <c r="F266" s="60"/>
      <c r="G266" s="60"/>
      <c r="H266" s="60"/>
      <c r="I266" s="60"/>
      <c r="J266" s="60"/>
      <c r="K266" s="60"/>
      <c r="L266" s="60"/>
      <c r="M266" s="60"/>
      <c r="N266" s="61"/>
      <c r="O266" s="60"/>
      <c r="P266" s="60"/>
      <c r="Q266" s="60"/>
      <c r="R266" s="60"/>
      <c r="S266" s="60"/>
    </row>
    <row r="267" spans="2:19" ht="15" x14ac:dyDescent="0.25">
      <c r="B267" s="62"/>
      <c r="D267" s="63"/>
      <c r="E267" s="60"/>
      <c r="F267" s="60"/>
      <c r="G267" s="60"/>
      <c r="H267" s="60"/>
      <c r="I267" s="60"/>
      <c r="J267" s="60"/>
      <c r="K267" s="60"/>
      <c r="L267" s="60"/>
      <c r="M267" s="60"/>
      <c r="N267" s="61"/>
      <c r="O267" s="60"/>
      <c r="P267" s="60"/>
      <c r="Q267" s="60"/>
      <c r="R267" s="60"/>
      <c r="S267" s="60"/>
    </row>
    <row r="268" spans="2:19" ht="15" x14ac:dyDescent="0.25">
      <c r="B268" s="62"/>
      <c r="D268" s="63"/>
      <c r="E268" s="60"/>
      <c r="F268" s="60"/>
      <c r="G268" s="60"/>
      <c r="H268" s="60"/>
      <c r="I268" s="60"/>
      <c r="J268" s="60"/>
      <c r="K268" s="60"/>
      <c r="L268" s="60"/>
      <c r="M268" s="60"/>
      <c r="N268" s="61"/>
      <c r="O268" s="60"/>
      <c r="P268" s="60"/>
      <c r="Q268" s="60"/>
      <c r="R268" s="60"/>
      <c r="S268" s="60"/>
    </row>
    <row r="269" spans="2:19" ht="15" x14ac:dyDescent="0.25">
      <c r="B269" s="62"/>
      <c r="D269" s="63"/>
      <c r="E269" s="60"/>
      <c r="F269" s="60"/>
      <c r="G269" s="60"/>
      <c r="H269" s="60"/>
      <c r="I269" s="60"/>
      <c r="J269" s="60"/>
      <c r="K269" s="60"/>
      <c r="L269" s="60"/>
      <c r="M269" s="60"/>
      <c r="N269" s="61"/>
      <c r="O269" s="60"/>
      <c r="P269" s="60"/>
      <c r="Q269" s="60"/>
      <c r="R269" s="60"/>
      <c r="S269" s="60"/>
    </row>
    <row r="270" spans="2:19" ht="15" x14ac:dyDescent="0.25">
      <c r="B270" s="62"/>
      <c r="D270" s="63"/>
      <c r="E270" s="60"/>
      <c r="F270" s="60"/>
      <c r="G270" s="60"/>
      <c r="H270" s="60"/>
      <c r="I270" s="60"/>
      <c r="J270" s="60"/>
      <c r="K270" s="60"/>
      <c r="L270" s="60"/>
      <c r="M270" s="60"/>
      <c r="N270" s="61"/>
      <c r="O270" s="60"/>
      <c r="P270" s="60"/>
      <c r="Q270" s="60"/>
      <c r="R270" s="60"/>
      <c r="S270" s="60"/>
    </row>
    <row r="271" spans="2:19" ht="15" x14ac:dyDescent="0.25">
      <c r="B271" s="62"/>
      <c r="D271" s="63"/>
      <c r="E271" s="60"/>
      <c r="F271" s="60"/>
      <c r="G271" s="60"/>
      <c r="H271" s="60"/>
      <c r="I271" s="60"/>
      <c r="J271" s="60"/>
      <c r="K271" s="60"/>
      <c r="L271" s="60"/>
      <c r="M271" s="60"/>
      <c r="N271" s="61"/>
      <c r="O271" s="60"/>
      <c r="P271" s="60"/>
      <c r="Q271" s="60"/>
      <c r="R271" s="60"/>
      <c r="S271" s="60"/>
    </row>
    <row r="272" spans="2:19" ht="15" x14ac:dyDescent="0.25">
      <c r="B272" s="62"/>
      <c r="D272" s="63"/>
      <c r="E272" s="60"/>
      <c r="F272" s="60"/>
      <c r="G272" s="60"/>
      <c r="H272" s="60"/>
      <c r="I272" s="60"/>
      <c r="J272" s="60"/>
      <c r="K272" s="60"/>
      <c r="L272" s="60"/>
      <c r="M272" s="60"/>
      <c r="N272" s="61"/>
      <c r="O272" s="60"/>
      <c r="P272" s="60"/>
      <c r="Q272" s="60"/>
      <c r="R272" s="60"/>
      <c r="S272" s="60"/>
    </row>
    <row r="273" spans="2:19" ht="15" x14ac:dyDescent="0.25">
      <c r="B273" s="62"/>
      <c r="D273" s="63"/>
      <c r="E273" s="60"/>
      <c r="F273" s="60"/>
      <c r="G273" s="60"/>
      <c r="H273" s="60"/>
      <c r="I273" s="60"/>
      <c r="J273" s="60"/>
      <c r="K273" s="60"/>
      <c r="L273" s="60"/>
      <c r="M273" s="60"/>
      <c r="N273" s="61"/>
      <c r="O273" s="60"/>
      <c r="P273" s="60"/>
      <c r="Q273" s="60"/>
      <c r="R273" s="60"/>
      <c r="S273" s="60"/>
    </row>
    <row r="274" spans="2:19" ht="15" x14ac:dyDescent="0.25">
      <c r="B274" s="62"/>
      <c r="D274" s="63"/>
      <c r="E274" s="60"/>
      <c r="F274" s="60"/>
      <c r="G274" s="60"/>
      <c r="H274" s="60"/>
      <c r="I274" s="60"/>
      <c r="J274" s="60"/>
      <c r="K274" s="60"/>
      <c r="L274" s="60"/>
      <c r="M274" s="60"/>
      <c r="N274" s="61"/>
      <c r="O274" s="60"/>
      <c r="P274" s="60"/>
      <c r="Q274" s="60"/>
      <c r="R274" s="60"/>
      <c r="S274" s="60"/>
    </row>
    <row r="275" spans="2:19" ht="15" x14ac:dyDescent="0.25">
      <c r="B275" s="62"/>
      <c r="D275" s="63"/>
      <c r="E275" s="60"/>
      <c r="F275" s="60"/>
      <c r="G275" s="60"/>
      <c r="H275" s="60"/>
      <c r="I275" s="60"/>
      <c r="J275" s="60"/>
      <c r="K275" s="60"/>
      <c r="L275" s="60"/>
      <c r="M275" s="60"/>
      <c r="N275" s="61"/>
      <c r="O275" s="60"/>
      <c r="P275" s="60"/>
      <c r="Q275" s="60"/>
      <c r="R275" s="60"/>
      <c r="S275" s="60"/>
    </row>
    <row r="276" spans="2:19" ht="15" x14ac:dyDescent="0.25">
      <c r="B276" s="62"/>
      <c r="D276" s="63"/>
      <c r="E276" s="60"/>
      <c r="F276" s="60"/>
      <c r="G276" s="60"/>
      <c r="H276" s="60"/>
      <c r="I276" s="60"/>
      <c r="J276" s="60"/>
      <c r="K276" s="60"/>
      <c r="L276" s="60"/>
      <c r="M276" s="60"/>
      <c r="N276" s="61"/>
      <c r="O276" s="60"/>
      <c r="P276" s="60"/>
      <c r="Q276" s="60"/>
      <c r="R276" s="60"/>
      <c r="S276" s="60"/>
    </row>
    <row r="277" spans="2:19" ht="15" x14ac:dyDescent="0.25">
      <c r="B277" s="62"/>
      <c r="D277" s="63"/>
      <c r="E277" s="60"/>
      <c r="F277" s="60"/>
      <c r="G277" s="60"/>
      <c r="H277" s="60"/>
      <c r="I277" s="60"/>
      <c r="J277" s="60"/>
      <c r="K277" s="60"/>
      <c r="L277" s="60"/>
      <c r="M277" s="60"/>
      <c r="N277" s="61"/>
      <c r="O277" s="60"/>
      <c r="P277" s="60"/>
      <c r="Q277" s="60"/>
      <c r="R277" s="60"/>
      <c r="S277" s="60"/>
    </row>
    <row r="278" spans="2:19" ht="15" x14ac:dyDescent="0.25">
      <c r="B278" s="62"/>
      <c r="D278" s="63"/>
      <c r="E278" s="60"/>
      <c r="F278" s="60"/>
      <c r="G278" s="60"/>
      <c r="H278" s="60"/>
      <c r="I278" s="60"/>
      <c r="J278" s="60"/>
      <c r="K278" s="60"/>
      <c r="L278" s="60"/>
      <c r="M278" s="60"/>
      <c r="N278" s="61"/>
      <c r="O278" s="60"/>
      <c r="P278" s="60"/>
      <c r="Q278" s="60"/>
      <c r="R278" s="60"/>
      <c r="S278" s="60"/>
    </row>
    <row r="279" spans="2:19" ht="15" x14ac:dyDescent="0.25">
      <c r="B279" s="62"/>
      <c r="D279" s="63"/>
      <c r="E279" s="60"/>
      <c r="F279" s="60"/>
      <c r="G279" s="60"/>
      <c r="H279" s="60"/>
      <c r="I279" s="60"/>
      <c r="J279" s="60"/>
      <c r="K279" s="60"/>
      <c r="L279" s="60"/>
      <c r="M279" s="60"/>
      <c r="N279" s="61"/>
      <c r="O279" s="60"/>
      <c r="P279" s="60"/>
      <c r="Q279" s="60"/>
      <c r="R279" s="60"/>
      <c r="S279" s="60"/>
    </row>
    <row r="280" spans="2:19" ht="15" x14ac:dyDescent="0.25">
      <c r="B280" s="62"/>
      <c r="D280" s="63"/>
      <c r="E280" s="60"/>
      <c r="F280" s="60"/>
      <c r="G280" s="60"/>
      <c r="H280" s="60"/>
      <c r="I280" s="60"/>
      <c r="J280" s="60"/>
      <c r="K280" s="60"/>
      <c r="L280" s="60"/>
      <c r="M280" s="60"/>
      <c r="N280" s="61"/>
      <c r="O280" s="60"/>
      <c r="P280" s="60"/>
      <c r="Q280" s="60"/>
      <c r="R280" s="60"/>
      <c r="S280" s="60"/>
    </row>
    <row r="281" spans="2:19" ht="15" x14ac:dyDescent="0.25">
      <c r="B281" s="62"/>
      <c r="D281" s="63"/>
      <c r="E281" s="60"/>
      <c r="F281" s="60"/>
      <c r="G281" s="60"/>
      <c r="H281" s="60"/>
      <c r="I281" s="60"/>
      <c r="J281" s="60"/>
      <c r="K281" s="60"/>
      <c r="L281" s="60"/>
      <c r="M281" s="60"/>
      <c r="N281" s="61"/>
      <c r="O281" s="60"/>
      <c r="P281" s="60"/>
      <c r="Q281" s="60"/>
      <c r="R281" s="60"/>
      <c r="S281" s="60"/>
    </row>
    <row r="282" spans="2:19" ht="15" x14ac:dyDescent="0.25">
      <c r="B282" s="62"/>
      <c r="D282" s="63"/>
      <c r="E282" s="60"/>
      <c r="F282" s="60"/>
      <c r="G282" s="60"/>
      <c r="H282" s="60"/>
      <c r="I282" s="60"/>
      <c r="J282" s="60"/>
      <c r="K282" s="60"/>
      <c r="L282" s="60"/>
      <c r="M282" s="60"/>
      <c r="N282" s="61"/>
      <c r="O282" s="60"/>
      <c r="P282" s="60"/>
      <c r="Q282" s="60"/>
      <c r="R282" s="60"/>
      <c r="S282" s="60"/>
    </row>
    <row r="283" spans="2:19" ht="15" x14ac:dyDescent="0.25">
      <c r="B283" s="62"/>
      <c r="D283" s="63"/>
      <c r="E283" s="60"/>
      <c r="F283" s="60"/>
      <c r="G283" s="60"/>
      <c r="H283" s="60"/>
      <c r="I283" s="60"/>
      <c r="J283" s="60"/>
      <c r="K283" s="60"/>
      <c r="L283" s="60"/>
      <c r="M283" s="60"/>
      <c r="N283" s="61"/>
      <c r="O283" s="60"/>
      <c r="P283" s="60"/>
      <c r="Q283" s="60"/>
      <c r="R283" s="60"/>
      <c r="S283" s="60"/>
    </row>
    <row r="284" spans="2:19" ht="15" x14ac:dyDescent="0.25">
      <c r="B284" s="62"/>
      <c r="D284" s="63"/>
      <c r="E284" s="60"/>
      <c r="F284" s="60"/>
      <c r="G284" s="60"/>
      <c r="H284" s="60"/>
      <c r="I284" s="60"/>
      <c r="J284" s="60"/>
      <c r="K284" s="60"/>
      <c r="L284" s="60"/>
      <c r="M284" s="60"/>
      <c r="N284" s="61"/>
      <c r="O284" s="60"/>
      <c r="P284" s="60"/>
      <c r="Q284" s="60"/>
      <c r="R284" s="60"/>
      <c r="S284" s="60"/>
    </row>
    <row r="285" spans="2:19" ht="15" x14ac:dyDescent="0.25">
      <c r="B285" s="62"/>
      <c r="D285" s="63"/>
      <c r="E285" s="60"/>
      <c r="F285" s="60"/>
      <c r="G285" s="60"/>
      <c r="H285" s="60"/>
      <c r="I285" s="60"/>
      <c r="J285" s="60"/>
      <c r="K285" s="60"/>
      <c r="L285" s="60"/>
      <c r="M285" s="60"/>
      <c r="N285" s="61"/>
      <c r="O285" s="60"/>
      <c r="P285" s="60"/>
      <c r="Q285" s="60"/>
      <c r="R285" s="60"/>
      <c r="S285" s="60"/>
    </row>
    <row r="286" spans="2:19" ht="15" x14ac:dyDescent="0.25">
      <c r="B286" s="62"/>
      <c r="D286" s="63"/>
      <c r="E286" s="60"/>
      <c r="F286" s="60"/>
      <c r="G286" s="60"/>
      <c r="H286" s="60"/>
      <c r="I286" s="60"/>
      <c r="J286" s="60"/>
      <c r="K286" s="60"/>
      <c r="L286" s="60"/>
      <c r="M286" s="60"/>
      <c r="N286" s="61"/>
      <c r="O286" s="60"/>
      <c r="P286" s="60"/>
      <c r="Q286" s="60"/>
      <c r="R286" s="60"/>
      <c r="S286" s="60"/>
    </row>
    <row r="287" spans="2:19" ht="15" x14ac:dyDescent="0.25">
      <c r="B287" s="62"/>
      <c r="D287" s="63"/>
      <c r="E287" s="60"/>
      <c r="F287" s="60"/>
      <c r="G287" s="60"/>
      <c r="H287" s="60"/>
      <c r="I287" s="60"/>
      <c r="J287" s="60"/>
      <c r="K287" s="60"/>
      <c r="L287" s="60"/>
      <c r="M287" s="60"/>
      <c r="N287" s="61"/>
      <c r="O287" s="60"/>
      <c r="P287" s="60"/>
      <c r="Q287" s="60"/>
      <c r="R287" s="60"/>
      <c r="S287" s="60"/>
    </row>
    <row r="288" spans="2:19" ht="15" x14ac:dyDescent="0.25">
      <c r="B288" s="62"/>
      <c r="D288" s="63"/>
      <c r="E288" s="60"/>
      <c r="F288" s="60"/>
      <c r="G288" s="60"/>
      <c r="H288" s="60"/>
      <c r="I288" s="60"/>
      <c r="J288" s="60"/>
      <c r="K288" s="60"/>
      <c r="L288" s="60"/>
      <c r="M288" s="60"/>
      <c r="N288" s="61"/>
      <c r="O288" s="60"/>
      <c r="P288" s="60"/>
      <c r="Q288" s="60"/>
      <c r="R288" s="60"/>
      <c r="S288" s="60"/>
    </row>
    <row r="289" spans="2:19" ht="15" x14ac:dyDescent="0.25">
      <c r="B289" s="62"/>
      <c r="D289" s="63"/>
      <c r="E289" s="60"/>
      <c r="F289" s="60"/>
      <c r="G289" s="60"/>
      <c r="H289" s="60"/>
      <c r="I289" s="60"/>
      <c r="J289" s="60"/>
      <c r="K289" s="60"/>
      <c r="L289" s="60"/>
      <c r="M289" s="60"/>
      <c r="N289" s="61"/>
      <c r="O289" s="60"/>
      <c r="P289" s="60"/>
      <c r="Q289" s="60"/>
      <c r="R289" s="60"/>
      <c r="S289" s="60"/>
    </row>
    <row r="290" spans="2:19" ht="15" x14ac:dyDescent="0.25">
      <c r="B290" s="62"/>
      <c r="D290" s="63"/>
      <c r="E290" s="60"/>
      <c r="F290" s="60"/>
      <c r="G290" s="60"/>
      <c r="H290" s="60"/>
      <c r="I290" s="60"/>
      <c r="J290" s="60"/>
      <c r="K290" s="60"/>
      <c r="L290" s="60"/>
      <c r="M290" s="60"/>
      <c r="N290" s="61"/>
      <c r="O290" s="60"/>
      <c r="P290" s="60"/>
      <c r="Q290" s="60"/>
      <c r="R290" s="60"/>
      <c r="S290" s="60"/>
    </row>
    <row r="291" spans="2:19" ht="15" x14ac:dyDescent="0.25">
      <c r="B291" s="62"/>
      <c r="D291" s="63"/>
      <c r="E291" s="60"/>
      <c r="F291" s="60"/>
      <c r="G291" s="60"/>
      <c r="H291" s="60"/>
      <c r="I291" s="60"/>
      <c r="J291" s="60"/>
      <c r="K291" s="60"/>
      <c r="L291" s="60"/>
      <c r="M291" s="60"/>
      <c r="N291" s="61"/>
      <c r="O291" s="60"/>
      <c r="P291" s="60"/>
      <c r="Q291" s="60"/>
      <c r="R291" s="60"/>
      <c r="S291" s="60"/>
    </row>
    <row r="292" spans="2:19" ht="15" x14ac:dyDescent="0.25">
      <c r="B292" s="62"/>
      <c r="D292" s="63"/>
      <c r="E292" s="60"/>
      <c r="F292" s="60"/>
      <c r="G292" s="60"/>
      <c r="H292" s="60"/>
      <c r="I292" s="60"/>
      <c r="J292" s="60"/>
      <c r="K292" s="60"/>
      <c r="L292" s="60"/>
      <c r="M292" s="60"/>
      <c r="N292" s="61"/>
      <c r="O292" s="60"/>
      <c r="P292" s="60"/>
      <c r="Q292" s="60"/>
      <c r="R292" s="60"/>
      <c r="S292" s="60"/>
    </row>
    <row r="293" spans="2:19" ht="15" x14ac:dyDescent="0.25">
      <c r="B293" s="62"/>
      <c r="D293" s="63"/>
      <c r="E293" s="60"/>
      <c r="F293" s="60"/>
      <c r="G293" s="60"/>
      <c r="H293" s="60"/>
      <c r="I293" s="60"/>
      <c r="J293" s="60"/>
      <c r="K293" s="60"/>
      <c r="L293" s="60"/>
      <c r="M293" s="60"/>
      <c r="N293" s="61"/>
      <c r="O293" s="60"/>
      <c r="P293" s="60"/>
      <c r="Q293" s="60"/>
      <c r="R293" s="60"/>
      <c r="S293" s="60"/>
    </row>
    <row r="294" spans="2:19" ht="15" x14ac:dyDescent="0.25">
      <c r="B294" s="62"/>
      <c r="D294" s="63"/>
      <c r="E294" s="60"/>
      <c r="F294" s="60"/>
      <c r="G294" s="60"/>
      <c r="H294" s="60"/>
      <c r="I294" s="60"/>
      <c r="J294" s="60"/>
      <c r="K294" s="60"/>
      <c r="L294" s="60"/>
      <c r="M294" s="60"/>
      <c r="N294" s="61"/>
      <c r="O294" s="60"/>
      <c r="P294" s="60"/>
      <c r="Q294" s="60"/>
      <c r="R294" s="60"/>
      <c r="S294" s="60"/>
    </row>
    <row r="295" spans="2:19" ht="15" x14ac:dyDescent="0.25">
      <c r="B295" s="62"/>
      <c r="D295" s="63"/>
      <c r="E295" s="60"/>
      <c r="F295" s="60"/>
      <c r="G295" s="60"/>
      <c r="H295" s="60"/>
      <c r="I295" s="60"/>
      <c r="J295" s="60"/>
      <c r="K295" s="60"/>
      <c r="L295" s="60"/>
      <c r="M295" s="60"/>
      <c r="N295" s="61"/>
      <c r="O295" s="60"/>
      <c r="P295" s="60"/>
      <c r="Q295" s="60"/>
      <c r="R295" s="60"/>
      <c r="S295" s="60"/>
    </row>
    <row r="296" spans="2:19" ht="15" x14ac:dyDescent="0.25">
      <c r="B296" s="62"/>
      <c r="D296" s="63"/>
      <c r="E296" s="60"/>
      <c r="F296" s="60"/>
      <c r="G296" s="60"/>
      <c r="H296" s="60"/>
      <c r="I296" s="60"/>
      <c r="J296" s="60"/>
      <c r="K296" s="60"/>
      <c r="L296" s="60"/>
      <c r="M296" s="60"/>
      <c r="N296" s="61"/>
      <c r="O296" s="60"/>
      <c r="P296" s="60"/>
      <c r="Q296" s="60"/>
      <c r="R296" s="60"/>
      <c r="S296" s="60"/>
    </row>
    <row r="297" spans="2:19" ht="15" x14ac:dyDescent="0.25">
      <c r="B297" s="62"/>
      <c r="D297" s="63"/>
      <c r="E297" s="60"/>
      <c r="F297" s="60"/>
      <c r="G297" s="60"/>
      <c r="H297" s="60"/>
      <c r="I297" s="60"/>
      <c r="J297" s="60"/>
      <c r="K297" s="60"/>
      <c r="L297" s="60"/>
      <c r="M297" s="60"/>
      <c r="N297" s="61"/>
      <c r="O297" s="60"/>
      <c r="P297" s="60"/>
      <c r="Q297" s="60"/>
      <c r="R297" s="60"/>
      <c r="S297" s="60"/>
    </row>
    <row r="298" spans="2:19" ht="15" x14ac:dyDescent="0.25">
      <c r="B298" s="62"/>
      <c r="D298" s="63"/>
      <c r="E298" s="60"/>
      <c r="F298" s="60"/>
      <c r="G298" s="60"/>
      <c r="H298" s="60"/>
      <c r="I298" s="60"/>
      <c r="J298" s="60"/>
      <c r="K298" s="60"/>
      <c r="L298" s="60"/>
      <c r="M298" s="60"/>
      <c r="N298" s="61"/>
      <c r="O298" s="60"/>
      <c r="P298" s="60"/>
      <c r="Q298" s="60"/>
      <c r="R298" s="60"/>
      <c r="S298" s="60"/>
    </row>
    <row r="299" spans="2:19" ht="15" x14ac:dyDescent="0.25">
      <c r="B299" s="62"/>
      <c r="D299" s="63"/>
      <c r="E299" s="60"/>
      <c r="F299" s="60"/>
      <c r="G299" s="60"/>
      <c r="H299" s="60"/>
      <c r="I299" s="60"/>
      <c r="J299" s="60"/>
      <c r="K299" s="60"/>
      <c r="L299" s="60"/>
      <c r="M299" s="60"/>
      <c r="N299" s="61"/>
      <c r="O299" s="60"/>
      <c r="P299" s="60"/>
      <c r="Q299" s="60"/>
      <c r="R299" s="60"/>
      <c r="S299" s="60"/>
    </row>
    <row r="300" spans="2:19" ht="15" x14ac:dyDescent="0.25">
      <c r="B300" s="62"/>
      <c r="D300" s="63"/>
      <c r="E300" s="60"/>
      <c r="F300" s="60"/>
      <c r="G300" s="60"/>
      <c r="H300" s="60"/>
      <c r="I300" s="60"/>
      <c r="J300" s="60"/>
      <c r="K300" s="60"/>
      <c r="L300" s="60"/>
      <c r="M300" s="60"/>
      <c r="N300" s="61"/>
      <c r="O300" s="60"/>
      <c r="P300" s="60"/>
      <c r="Q300" s="60"/>
      <c r="R300" s="60"/>
      <c r="S300" s="60"/>
    </row>
    <row r="301" spans="2:19" ht="15" x14ac:dyDescent="0.25">
      <c r="B301" s="62"/>
      <c r="D301" s="63"/>
      <c r="E301" s="60"/>
      <c r="F301" s="60"/>
      <c r="G301" s="60"/>
      <c r="H301" s="60"/>
      <c r="I301" s="60"/>
      <c r="J301" s="60"/>
      <c r="K301" s="60"/>
      <c r="L301" s="60"/>
      <c r="M301" s="60"/>
      <c r="N301" s="61"/>
      <c r="O301" s="60"/>
      <c r="P301" s="60"/>
      <c r="Q301" s="60"/>
      <c r="R301" s="60"/>
      <c r="S301" s="60"/>
    </row>
    <row r="302" spans="2:19" ht="15" x14ac:dyDescent="0.25">
      <c r="B302" s="62"/>
      <c r="D302" s="63"/>
      <c r="E302" s="60"/>
      <c r="F302" s="60"/>
      <c r="G302" s="60"/>
      <c r="H302" s="60"/>
      <c r="I302" s="60"/>
      <c r="J302" s="60"/>
      <c r="K302" s="60"/>
      <c r="L302" s="60"/>
      <c r="M302" s="60"/>
      <c r="N302" s="61"/>
      <c r="O302" s="60"/>
      <c r="P302" s="60"/>
      <c r="Q302" s="60"/>
      <c r="R302" s="60"/>
      <c r="S302" s="60"/>
    </row>
    <row r="303" spans="2:19" ht="15" x14ac:dyDescent="0.25">
      <c r="B303" s="62"/>
      <c r="D303" s="63"/>
      <c r="E303" s="60"/>
      <c r="F303" s="60"/>
      <c r="G303" s="60"/>
      <c r="H303" s="60"/>
      <c r="I303" s="60"/>
      <c r="J303" s="60"/>
      <c r="K303" s="60"/>
      <c r="L303" s="60"/>
      <c r="M303" s="60"/>
      <c r="N303" s="61"/>
      <c r="O303" s="60"/>
      <c r="P303" s="60"/>
      <c r="Q303" s="60"/>
      <c r="R303" s="60"/>
      <c r="S303" s="60"/>
    </row>
    <row r="304" spans="2:19" ht="15" x14ac:dyDescent="0.25">
      <c r="B304" s="62"/>
      <c r="D304" s="63"/>
      <c r="E304" s="60"/>
      <c r="F304" s="60"/>
      <c r="G304" s="60"/>
      <c r="H304" s="60"/>
      <c r="I304" s="60"/>
      <c r="J304" s="60"/>
      <c r="K304" s="60"/>
      <c r="L304" s="60"/>
      <c r="M304" s="60"/>
      <c r="N304" s="61"/>
      <c r="O304" s="60"/>
      <c r="P304" s="60"/>
      <c r="Q304" s="60"/>
      <c r="R304" s="60"/>
      <c r="S304" s="60"/>
    </row>
    <row r="305" spans="2:19" ht="15" x14ac:dyDescent="0.25">
      <c r="B305" s="62"/>
      <c r="D305" s="63"/>
      <c r="E305" s="60"/>
      <c r="F305" s="60"/>
      <c r="G305" s="60"/>
      <c r="H305" s="60"/>
      <c r="I305" s="60"/>
      <c r="J305" s="60"/>
      <c r="K305" s="60"/>
      <c r="L305" s="60"/>
      <c r="M305" s="60"/>
      <c r="N305" s="61"/>
      <c r="O305" s="60"/>
      <c r="P305" s="60"/>
      <c r="Q305" s="60"/>
      <c r="R305" s="60"/>
      <c r="S305" s="60"/>
    </row>
    <row r="306" spans="2:19" ht="15" x14ac:dyDescent="0.25">
      <c r="B306" s="62"/>
      <c r="D306" s="63"/>
      <c r="E306" s="60"/>
      <c r="F306" s="60"/>
      <c r="G306" s="60"/>
      <c r="H306" s="60"/>
      <c r="I306" s="60"/>
      <c r="J306" s="60"/>
      <c r="K306" s="60"/>
      <c r="L306" s="60"/>
      <c r="M306" s="60"/>
      <c r="N306" s="61"/>
      <c r="O306" s="60"/>
      <c r="P306" s="60"/>
      <c r="Q306" s="60"/>
      <c r="R306" s="60"/>
      <c r="S306" s="60"/>
    </row>
    <row r="307" spans="2:19" ht="15" x14ac:dyDescent="0.25">
      <c r="B307" s="62"/>
      <c r="D307" s="63"/>
      <c r="E307" s="60"/>
      <c r="F307" s="60"/>
      <c r="G307" s="60"/>
      <c r="H307" s="60"/>
      <c r="I307" s="60"/>
      <c r="J307" s="60"/>
      <c r="K307" s="60"/>
      <c r="L307" s="60"/>
      <c r="M307" s="60"/>
      <c r="N307" s="61"/>
      <c r="O307" s="60"/>
      <c r="P307" s="60"/>
      <c r="Q307" s="60"/>
      <c r="R307" s="60"/>
      <c r="S307" s="60"/>
    </row>
    <row r="308" spans="2:19" ht="15" x14ac:dyDescent="0.25">
      <c r="B308" s="62"/>
      <c r="D308" s="63"/>
      <c r="E308" s="60"/>
      <c r="F308" s="60"/>
      <c r="G308" s="60"/>
      <c r="H308" s="60"/>
      <c r="I308" s="60"/>
      <c r="J308" s="60"/>
      <c r="K308" s="60"/>
      <c r="L308" s="60"/>
      <c r="M308" s="60"/>
      <c r="N308" s="61"/>
      <c r="O308" s="60"/>
      <c r="P308" s="60"/>
      <c r="Q308" s="60"/>
      <c r="R308" s="60"/>
      <c r="S308" s="60"/>
    </row>
    <row r="309" spans="2:19" ht="15" x14ac:dyDescent="0.25">
      <c r="B309" s="62"/>
      <c r="D309" s="63"/>
      <c r="E309" s="60"/>
      <c r="F309" s="60"/>
      <c r="G309" s="60"/>
      <c r="H309" s="60"/>
      <c r="I309" s="60"/>
      <c r="J309" s="60"/>
      <c r="K309" s="60"/>
      <c r="L309" s="60"/>
      <c r="M309" s="60"/>
      <c r="N309" s="61"/>
      <c r="O309" s="60"/>
      <c r="P309" s="60"/>
      <c r="Q309" s="60"/>
      <c r="R309" s="60"/>
      <c r="S309" s="60"/>
    </row>
    <row r="310" spans="2:19" ht="15" x14ac:dyDescent="0.25">
      <c r="B310" s="62"/>
      <c r="D310" s="63"/>
      <c r="E310" s="60"/>
      <c r="F310" s="60"/>
      <c r="G310" s="60"/>
      <c r="H310" s="60"/>
      <c r="I310" s="60"/>
      <c r="J310" s="60"/>
      <c r="K310" s="60"/>
      <c r="L310" s="60"/>
      <c r="M310" s="60"/>
      <c r="N310" s="61"/>
      <c r="O310" s="60"/>
      <c r="P310" s="60"/>
      <c r="Q310" s="60"/>
      <c r="R310" s="60"/>
      <c r="S310" s="60"/>
    </row>
    <row r="311" spans="2:19" ht="15" x14ac:dyDescent="0.25">
      <c r="B311" s="62"/>
      <c r="D311" s="63"/>
      <c r="E311" s="60"/>
      <c r="F311" s="60"/>
      <c r="G311" s="60"/>
      <c r="H311" s="60"/>
      <c r="I311" s="60"/>
      <c r="J311" s="60"/>
      <c r="K311" s="60"/>
      <c r="L311" s="60"/>
      <c r="M311" s="60"/>
      <c r="N311" s="61"/>
      <c r="O311" s="60"/>
      <c r="P311" s="60"/>
      <c r="Q311" s="60"/>
      <c r="R311" s="60"/>
      <c r="S311" s="60"/>
    </row>
    <row r="312" spans="2:19" ht="15" x14ac:dyDescent="0.25">
      <c r="B312" s="62"/>
      <c r="D312" s="63"/>
      <c r="E312" s="60"/>
      <c r="F312" s="60"/>
      <c r="G312" s="60"/>
      <c r="H312" s="60"/>
      <c r="I312" s="60"/>
      <c r="J312" s="60"/>
      <c r="K312" s="60"/>
      <c r="L312" s="60"/>
      <c r="M312" s="60"/>
      <c r="N312" s="61"/>
      <c r="O312" s="60"/>
      <c r="P312" s="60"/>
      <c r="Q312" s="60"/>
      <c r="R312" s="60"/>
      <c r="S312" s="60"/>
    </row>
    <row r="313" spans="2:19" ht="15" x14ac:dyDescent="0.25">
      <c r="B313" s="62"/>
      <c r="D313" s="63"/>
      <c r="E313" s="60"/>
      <c r="F313" s="60"/>
      <c r="G313" s="60"/>
      <c r="H313" s="60"/>
      <c r="I313" s="60"/>
      <c r="J313" s="60"/>
      <c r="K313" s="60"/>
      <c r="L313" s="60"/>
      <c r="M313" s="60"/>
      <c r="N313" s="61"/>
      <c r="O313" s="60"/>
      <c r="P313" s="60"/>
      <c r="Q313" s="60"/>
      <c r="R313" s="60"/>
      <c r="S313" s="60"/>
    </row>
    <row r="314" spans="2:19" ht="15" x14ac:dyDescent="0.25">
      <c r="B314" s="62"/>
      <c r="D314" s="63"/>
      <c r="E314" s="60"/>
      <c r="F314" s="60"/>
      <c r="G314" s="60"/>
      <c r="H314" s="60"/>
      <c r="I314" s="60"/>
      <c r="J314" s="60"/>
      <c r="K314" s="60"/>
      <c r="L314" s="60"/>
      <c r="M314" s="60"/>
      <c r="N314" s="61"/>
      <c r="O314" s="60"/>
      <c r="P314" s="60"/>
      <c r="Q314" s="60"/>
      <c r="R314" s="60"/>
      <c r="S314" s="60"/>
    </row>
    <row r="315" spans="2:19" ht="15" x14ac:dyDescent="0.25">
      <c r="B315" s="62"/>
      <c r="D315" s="63"/>
      <c r="E315" s="60"/>
      <c r="F315" s="60"/>
      <c r="G315" s="60"/>
      <c r="H315" s="60"/>
      <c r="I315" s="60"/>
      <c r="J315" s="60"/>
      <c r="K315" s="60"/>
      <c r="L315" s="60"/>
      <c r="M315" s="60"/>
      <c r="N315" s="61"/>
      <c r="O315" s="60"/>
      <c r="P315" s="60"/>
      <c r="Q315" s="60"/>
      <c r="R315" s="60"/>
      <c r="S315" s="60"/>
    </row>
    <row r="316" spans="2:19" ht="15" x14ac:dyDescent="0.25">
      <c r="B316" s="62"/>
      <c r="D316" s="63"/>
      <c r="E316" s="60"/>
      <c r="F316" s="60"/>
      <c r="G316" s="60"/>
      <c r="H316" s="60"/>
      <c r="I316" s="60"/>
      <c r="J316" s="60"/>
      <c r="K316" s="60"/>
      <c r="L316" s="60"/>
      <c r="M316" s="60"/>
      <c r="N316" s="61"/>
      <c r="O316" s="60"/>
      <c r="P316" s="60"/>
      <c r="Q316" s="60"/>
      <c r="R316" s="60"/>
      <c r="S316" s="60"/>
    </row>
    <row r="317" spans="2:19" ht="15" x14ac:dyDescent="0.25">
      <c r="B317" s="62"/>
      <c r="D317" s="63"/>
      <c r="E317" s="60"/>
      <c r="F317" s="60"/>
      <c r="G317" s="60"/>
      <c r="H317" s="60"/>
      <c r="I317" s="60"/>
      <c r="J317" s="60"/>
      <c r="K317" s="60"/>
      <c r="L317" s="60"/>
      <c r="M317" s="60"/>
      <c r="N317" s="61"/>
      <c r="O317" s="60"/>
      <c r="P317" s="60"/>
      <c r="Q317" s="60"/>
      <c r="R317" s="60"/>
      <c r="S317" s="60"/>
    </row>
    <row r="318" spans="2:19" ht="15" x14ac:dyDescent="0.25">
      <c r="B318" s="62"/>
      <c r="D318" s="63"/>
      <c r="E318" s="60"/>
      <c r="F318" s="60"/>
      <c r="G318" s="60"/>
      <c r="H318" s="60"/>
      <c r="I318" s="60"/>
      <c r="J318" s="60"/>
      <c r="K318" s="60"/>
      <c r="L318" s="60"/>
      <c r="M318" s="60"/>
      <c r="N318" s="61"/>
      <c r="O318" s="60"/>
      <c r="P318" s="60"/>
      <c r="Q318" s="60"/>
      <c r="R318" s="60"/>
      <c r="S318" s="60"/>
    </row>
    <row r="319" spans="2:19" ht="15" x14ac:dyDescent="0.25">
      <c r="B319" s="62"/>
      <c r="D319" s="63"/>
      <c r="E319" s="60"/>
      <c r="F319" s="60"/>
      <c r="G319" s="60"/>
      <c r="H319" s="60"/>
      <c r="I319" s="60"/>
      <c r="J319" s="60"/>
      <c r="K319" s="60"/>
      <c r="L319" s="60"/>
      <c r="M319" s="60"/>
      <c r="N319" s="61"/>
      <c r="O319" s="60"/>
      <c r="P319" s="60"/>
      <c r="Q319" s="60"/>
      <c r="R319" s="60"/>
      <c r="S319" s="60"/>
    </row>
    <row r="320" spans="2:19" ht="15" x14ac:dyDescent="0.25">
      <c r="B320" s="62"/>
      <c r="D320" s="63"/>
      <c r="E320" s="60"/>
      <c r="F320" s="60"/>
      <c r="G320" s="60"/>
      <c r="H320" s="60"/>
      <c r="I320" s="60"/>
      <c r="J320" s="60"/>
      <c r="K320" s="60"/>
      <c r="L320" s="60"/>
      <c r="M320" s="60"/>
      <c r="N320" s="61"/>
      <c r="O320" s="60"/>
      <c r="P320" s="60"/>
      <c r="Q320" s="60"/>
      <c r="R320" s="60"/>
      <c r="S320" s="60"/>
    </row>
    <row r="321" spans="2:19" ht="15" x14ac:dyDescent="0.25">
      <c r="B321" s="62"/>
      <c r="D321" s="63"/>
      <c r="E321" s="60"/>
      <c r="F321" s="60"/>
      <c r="G321" s="60"/>
      <c r="H321" s="60"/>
      <c r="I321" s="60"/>
      <c r="J321" s="60"/>
      <c r="K321" s="60"/>
      <c r="L321" s="60"/>
      <c r="M321" s="60"/>
      <c r="N321" s="61"/>
      <c r="O321" s="60"/>
      <c r="P321" s="60"/>
      <c r="Q321" s="60"/>
      <c r="R321" s="60"/>
      <c r="S321" s="60"/>
    </row>
    <row r="322" spans="2:19" ht="15" x14ac:dyDescent="0.25">
      <c r="B322" s="62"/>
      <c r="D322" s="63"/>
      <c r="E322" s="60"/>
      <c r="F322" s="60"/>
      <c r="G322" s="60"/>
      <c r="H322" s="60"/>
      <c r="I322" s="60"/>
      <c r="J322" s="60"/>
      <c r="K322" s="60"/>
      <c r="L322" s="60"/>
      <c r="M322" s="60"/>
      <c r="N322" s="61"/>
      <c r="O322" s="60"/>
      <c r="P322" s="60"/>
      <c r="Q322" s="60"/>
      <c r="R322" s="60"/>
      <c r="S322" s="60"/>
    </row>
    <row r="323" spans="2:19" ht="15" x14ac:dyDescent="0.25">
      <c r="B323" s="62"/>
      <c r="D323" s="63"/>
      <c r="E323" s="60"/>
      <c r="F323" s="60"/>
      <c r="G323" s="60"/>
      <c r="H323" s="60"/>
      <c r="I323" s="60"/>
      <c r="J323" s="60"/>
      <c r="K323" s="60"/>
      <c r="L323" s="60"/>
      <c r="M323" s="60"/>
      <c r="N323" s="61"/>
      <c r="O323" s="60"/>
      <c r="P323" s="60"/>
      <c r="Q323" s="60"/>
      <c r="R323" s="60"/>
      <c r="S323" s="60"/>
    </row>
    <row r="324" spans="2:19" ht="15" x14ac:dyDescent="0.25">
      <c r="B324" s="62"/>
      <c r="D324" s="63"/>
      <c r="E324" s="60"/>
      <c r="F324" s="60"/>
      <c r="G324" s="60"/>
      <c r="H324" s="60"/>
      <c r="I324" s="60"/>
      <c r="J324" s="60"/>
      <c r="K324" s="60"/>
      <c r="L324" s="60"/>
      <c r="M324" s="60"/>
      <c r="N324" s="61"/>
      <c r="O324" s="60"/>
      <c r="P324" s="60"/>
      <c r="Q324" s="60"/>
      <c r="R324" s="60"/>
      <c r="S324" s="60"/>
    </row>
    <row r="325" spans="2:19" ht="15" x14ac:dyDescent="0.25">
      <c r="B325" s="62"/>
      <c r="D325" s="63"/>
      <c r="E325" s="60"/>
      <c r="F325" s="60"/>
      <c r="G325" s="60"/>
      <c r="H325" s="60"/>
      <c r="I325" s="60"/>
      <c r="J325" s="60"/>
      <c r="K325" s="60"/>
      <c r="L325" s="60"/>
      <c r="M325" s="60"/>
      <c r="N325" s="61"/>
      <c r="O325" s="60"/>
      <c r="P325" s="60"/>
      <c r="Q325" s="60"/>
      <c r="R325" s="60"/>
      <c r="S325" s="60"/>
    </row>
    <row r="326" spans="2:19" ht="15" x14ac:dyDescent="0.25">
      <c r="B326" s="62"/>
      <c r="D326" s="63"/>
      <c r="E326" s="60"/>
      <c r="F326" s="60"/>
      <c r="G326" s="60"/>
      <c r="H326" s="60"/>
      <c r="I326" s="60"/>
      <c r="J326" s="60"/>
      <c r="K326" s="60"/>
      <c r="L326" s="60"/>
      <c r="M326" s="60"/>
      <c r="N326" s="61"/>
      <c r="O326" s="60"/>
      <c r="P326" s="60"/>
      <c r="Q326" s="60"/>
      <c r="R326" s="60"/>
      <c r="S326" s="60"/>
    </row>
    <row r="327" spans="2:19" ht="15" x14ac:dyDescent="0.25">
      <c r="B327" s="62"/>
      <c r="D327" s="63"/>
      <c r="E327" s="60"/>
      <c r="F327" s="60"/>
      <c r="G327" s="60"/>
      <c r="H327" s="60"/>
      <c r="I327" s="60"/>
      <c r="J327" s="60"/>
      <c r="K327" s="60"/>
      <c r="L327" s="60"/>
      <c r="M327" s="60"/>
      <c r="N327" s="61"/>
      <c r="O327" s="60"/>
      <c r="P327" s="60"/>
      <c r="Q327" s="60"/>
      <c r="R327" s="60"/>
      <c r="S327" s="60"/>
    </row>
    <row r="328" spans="2:19" ht="15" x14ac:dyDescent="0.25">
      <c r="B328" s="62"/>
      <c r="D328" s="63"/>
      <c r="E328" s="60"/>
      <c r="F328" s="60"/>
      <c r="G328" s="60"/>
      <c r="H328" s="60"/>
      <c r="I328" s="60"/>
      <c r="J328" s="60"/>
      <c r="K328" s="60"/>
      <c r="L328" s="60"/>
      <c r="M328" s="60"/>
      <c r="N328" s="61"/>
      <c r="O328" s="60"/>
      <c r="P328" s="60"/>
      <c r="Q328" s="60"/>
      <c r="R328" s="60"/>
      <c r="S328" s="60"/>
    </row>
    <row r="329" spans="2:19" ht="15" x14ac:dyDescent="0.25">
      <c r="B329" s="62"/>
      <c r="D329" s="63"/>
      <c r="E329" s="60"/>
      <c r="F329" s="60"/>
      <c r="G329" s="60"/>
      <c r="H329" s="60"/>
      <c r="I329" s="60"/>
      <c r="J329" s="60"/>
      <c r="K329" s="60"/>
      <c r="L329" s="60"/>
      <c r="M329" s="60"/>
      <c r="N329" s="61"/>
      <c r="O329" s="60"/>
      <c r="P329" s="60"/>
      <c r="Q329" s="60"/>
      <c r="R329" s="60"/>
      <c r="S329" s="60"/>
    </row>
    <row r="330" spans="2:19" ht="15" x14ac:dyDescent="0.25">
      <c r="B330" s="62"/>
      <c r="D330" s="63"/>
      <c r="E330" s="60"/>
      <c r="F330" s="60"/>
      <c r="G330" s="60"/>
      <c r="H330" s="60"/>
      <c r="I330" s="60"/>
      <c r="J330" s="60"/>
      <c r="K330" s="60"/>
      <c r="L330" s="60"/>
      <c r="M330" s="60"/>
      <c r="N330" s="61"/>
      <c r="O330" s="60"/>
      <c r="P330" s="60"/>
      <c r="Q330" s="60"/>
      <c r="R330" s="60"/>
      <c r="S330" s="60"/>
    </row>
    <row r="331" spans="2:19" ht="15" x14ac:dyDescent="0.25">
      <c r="B331" s="62"/>
      <c r="D331" s="63"/>
      <c r="E331" s="60"/>
      <c r="F331" s="60"/>
      <c r="G331" s="60"/>
      <c r="H331" s="60"/>
      <c r="I331" s="60"/>
      <c r="J331" s="60"/>
      <c r="K331" s="60"/>
      <c r="L331" s="60"/>
      <c r="M331" s="60"/>
      <c r="N331" s="61"/>
      <c r="O331" s="60"/>
      <c r="P331" s="60"/>
      <c r="Q331" s="60"/>
      <c r="R331" s="60"/>
      <c r="S331" s="60"/>
    </row>
    <row r="332" spans="2:19" ht="15" x14ac:dyDescent="0.25">
      <c r="B332" s="62"/>
      <c r="D332" s="63"/>
      <c r="E332" s="60"/>
      <c r="F332" s="60"/>
      <c r="G332" s="60"/>
      <c r="H332" s="60"/>
      <c r="I332" s="60"/>
      <c r="J332" s="60"/>
      <c r="K332" s="60"/>
      <c r="L332" s="60"/>
      <c r="M332" s="60"/>
      <c r="N332" s="61"/>
      <c r="O332" s="60"/>
      <c r="P332" s="60"/>
      <c r="Q332" s="60"/>
      <c r="R332" s="60"/>
      <c r="S332" s="60"/>
    </row>
    <row r="333" spans="2:19" ht="15" x14ac:dyDescent="0.25">
      <c r="B333" s="62"/>
      <c r="D333" s="63"/>
      <c r="E333" s="60"/>
      <c r="F333" s="60"/>
      <c r="G333" s="60"/>
      <c r="H333" s="60"/>
      <c r="I333" s="60"/>
      <c r="J333" s="60"/>
      <c r="K333" s="60"/>
      <c r="L333" s="60"/>
      <c r="M333" s="60"/>
      <c r="N333" s="61"/>
      <c r="O333" s="60"/>
      <c r="P333" s="60"/>
      <c r="Q333" s="60"/>
      <c r="R333" s="60"/>
      <c r="S333" s="60"/>
    </row>
    <row r="334" spans="2:19" ht="15" x14ac:dyDescent="0.25">
      <c r="B334" s="62"/>
      <c r="D334" s="63"/>
      <c r="E334" s="60"/>
      <c r="F334" s="60"/>
      <c r="G334" s="60"/>
      <c r="H334" s="60"/>
      <c r="I334" s="60"/>
      <c r="J334" s="60"/>
      <c r="K334" s="60"/>
      <c r="L334" s="60"/>
      <c r="M334" s="60"/>
      <c r="N334" s="61"/>
      <c r="O334" s="60"/>
      <c r="P334" s="60"/>
      <c r="Q334" s="60"/>
      <c r="R334" s="60"/>
      <c r="S334" s="60"/>
    </row>
    <row r="335" spans="2:19" ht="15" x14ac:dyDescent="0.25">
      <c r="B335" s="62"/>
      <c r="D335" s="63"/>
      <c r="E335" s="60"/>
      <c r="F335" s="60"/>
      <c r="G335" s="60"/>
      <c r="H335" s="60"/>
      <c r="I335" s="60"/>
      <c r="J335" s="60"/>
      <c r="K335" s="60"/>
      <c r="L335" s="60"/>
      <c r="M335" s="60"/>
      <c r="N335" s="61"/>
      <c r="O335" s="60"/>
      <c r="P335" s="60"/>
      <c r="Q335" s="60"/>
      <c r="R335" s="60"/>
      <c r="S335" s="60"/>
    </row>
    <row r="336" spans="2:19" ht="15" x14ac:dyDescent="0.25">
      <c r="B336" s="62"/>
      <c r="D336" s="63"/>
      <c r="E336" s="60"/>
      <c r="F336" s="60"/>
      <c r="G336" s="60"/>
      <c r="H336" s="60"/>
      <c r="I336" s="60"/>
      <c r="J336" s="60"/>
      <c r="K336" s="60"/>
      <c r="L336" s="60"/>
      <c r="M336" s="60"/>
      <c r="N336" s="61"/>
      <c r="O336" s="60"/>
      <c r="P336" s="60"/>
      <c r="Q336" s="60"/>
      <c r="R336" s="60"/>
      <c r="S336" s="60"/>
    </row>
    <row r="337" spans="2:19" ht="15" x14ac:dyDescent="0.25">
      <c r="B337" s="62"/>
      <c r="D337" s="63"/>
      <c r="E337" s="60"/>
      <c r="F337" s="60"/>
      <c r="G337" s="60"/>
      <c r="H337" s="60"/>
      <c r="I337" s="60"/>
      <c r="J337" s="60"/>
      <c r="K337" s="60"/>
      <c r="L337" s="60"/>
      <c r="M337" s="60"/>
      <c r="N337" s="61"/>
      <c r="O337" s="60"/>
      <c r="P337" s="60"/>
      <c r="Q337" s="60"/>
      <c r="R337" s="60"/>
      <c r="S337" s="60"/>
    </row>
    <row r="338" spans="2:19" ht="15" x14ac:dyDescent="0.25">
      <c r="B338" s="62"/>
      <c r="D338" s="63"/>
      <c r="E338" s="60"/>
      <c r="F338" s="60"/>
      <c r="G338" s="60"/>
      <c r="H338" s="60"/>
      <c r="I338" s="60"/>
      <c r="J338" s="60"/>
      <c r="K338" s="60"/>
      <c r="L338" s="60"/>
      <c r="M338" s="60"/>
      <c r="N338" s="61"/>
      <c r="O338" s="60"/>
      <c r="P338" s="60"/>
      <c r="Q338" s="60"/>
      <c r="R338" s="60"/>
      <c r="S338" s="60"/>
    </row>
    <row r="339" spans="2:19" ht="15" x14ac:dyDescent="0.25">
      <c r="B339" s="62"/>
      <c r="D339" s="63"/>
      <c r="E339" s="60"/>
      <c r="F339" s="60"/>
      <c r="G339" s="60"/>
      <c r="H339" s="60"/>
      <c r="I339" s="60"/>
      <c r="J339" s="60"/>
      <c r="K339" s="60"/>
      <c r="L339" s="60"/>
      <c r="M339" s="60"/>
      <c r="N339" s="61"/>
      <c r="O339" s="60"/>
      <c r="P339" s="60"/>
      <c r="Q339" s="60"/>
      <c r="R339" s="60"/>
      <c r="S339" s="60"/>
    </row>
    <row r="340" spans="2:19" ht="15" x14ac:dyDescent="0.25">
      <c r="B340" s="62"/>
      <c r="D340" s="63"/>
      <c r="E340" s="60"/>
      <c r="F340" s="60"/>
      <c r="G340" s="60"/>
      <c r="H340" s="60"/>
      <c r="I340" s="60"/>
      <c r="J340" s="60"/>
      <c r="K340" s="60"/>
      <c r="L340" s="60"/>
      <c r="M340" s="60"/>
      <c r="N340" s="61"/>
      <c r="O340" s="60"/>
      <c r="P340" s="60"/>
      <c r="Q340" s="60"/>
      <c r="R340" s="60"/>
      <c r="S340" s="60"/>
    </row>
    <row r="341" spans="2:19" ht="15" x14ac:dyDescent="0.25">
      <c r="B341" s="62"/>
      <c r="D341" s="63"/>
      <c r="E341" s="60"/>
      <c r="F341" s="60"/>
      <c r="G341" s="60"/>
      <c r="H341" s="60"/>
      <c r="I341" s="60"/>
      <c r="J341" s="60"/>
      <c r="K341" s="60"/>
      <c r="L341" s="60"/>
      <c r="M341" s="60"/>
      <c r="N341" s="61"/>
      <c r="O341" s="60"/>
      <c r="P341" s="60"/>
      <c r="Q341" s="60"/>
      <c r="R341" s="60"/>
      <c r="S341" s="60"/>
    </row>
    <row r="342" spans="2:19" ht="15" x14ac:dyDescent="0.25">
      <c r="B342" s="62"/>
      <c r="D342" s="63"/>
      <c r="E342" s="60"/>
      <c r="F342" s="60"/>
      <c r="G342" s="60"/>
      <c r="H342" s="60"/>
      <c r="I342" s="60"/>
      <c r="J342" s="60"/>
      <c r="K342" s="60"/>
      <c r="L342" s="60"/>
      <c r="M342" s="60"/>
      <c r="N342" s="61"/>
      <c r="O342" s="60"/>
      <c r="P342" s="60"/>
      <c r="Q342" s="60"/>
      <c r="R342" s="60"/>
      <c r="S342" s="60"/>
    </row>
    <row r="343" spans="2:19" ht="15" x14ac:dyDescent="0.25">
      <c r="B343" s="62"/>
      <c r="D343" s="63"/>
      <c r="E343" s="60"/>
      <c r="F343" s="60"/>
      <c r="G343" s="60"/>
      <c r="H343" s="60"/>
      <c r="I343" s="60"/>
      <c r="J343" s="60"/>
      <c r="K343" s="60"/>
      <c r="L343" s="60"/>
      <c r="M343" s="60"/>
      <c r="N343" s="61"/>
      <c r="O343" s="60"/>
      <c r="P343" s="60"/>
      <c r="Q343" s="60"/>
      <c r="R343" s="60"/>
      <c r="S343" s="60"/>
    </row>
    <row r="344" spans="2:19" ht="15" x14ac:dyDescent="0.25">
      <c r="B344" s="62"/>
      <c r="D344" s="63"/>
      <c r="E344" s="60"/>
      <c r="F344" s="60"/>
      <c r="G344" s="60"/>
      <c r="H344" s="60"/>
      <c r="I344" s="60"/>
      <c r="J344" s="60"/>
      <c r="K344" s="60"/>
      <c r="L344" s="60"/>
      <c r="M344" s="60"/>
      <c r="N344" s="61"/>
      <c r="O344" s="60"/>
      <c r="P344" s="60"/>
      <c r="Q344" s="60"/>
      <c r="R344" s="60"/>
      <c r="S344" s="60"/>
    </row>
    <row r="345" spans="2:19" ht="15" x14ac:dyDescent="0.25">
      <c r="B345" s="62"/>
      <c r="D345" s="63"/>
      <c r="E345" s="60"/>
      <c r="F345" s="60"/>
      <c r="G345" s="60"/>
      <c r="H345" s="60"/>
      <c r="I345" s="60"/>
      <c r="J345" s="60"/>
      <c r="K345" s="60"/>
      <c r="L345" s="60"/>
      <c r="M345" s="60"/>
      <c r="N345" s="61"/>
      <c r="O345" s="60"/>
      <c r="P345" s="60"/>
      <c r="Q345" s="60"/>
      <c r="R345" s="60"/>
      <c r="S345" s="60"/>
    </row>
    <row r="346" spans="2:19" ht="15" x14ac:dyDescent="0.25">
      <c r="B346" s="62"/>
      <c r="D346" s="63"/>
      <c r="E346" s="60"/>
      <c r="F346" s="60"/>
      <c r="G346" s="60"/>
      <c r="H346" s="60"/>
      <c r="I346" s="60"/>
      <c r="J346" s="60"/>
      <c r="K346" s="60"/>
      <c r="L346" s="60"/>
      <c r="M346" s="60"/>
      <c r="N346" s="61"/>
      <c r="O346" s="60"/>
      <c r="P346" s="60"/>
      <c r="Q346" s="60"/>
      <c r="R346" s="60"/>
      <c r="S346" s="60"/>
    </row>
    <row r="347" spans="2:19" ht="15" x14ac:dyDescent="0.25">
      <c r="B347" s="62"/>
      <c r="D347" s="63"/>
      <c r="E347" s="60"/>
      <c r="F347" s="60"/>
      <c r="G347" s="60"/>
      <c r="H347" s="60"/>
      <c r="I347" s="60"/>
      <c r="J347" s="60"/>
      <c r="K347" s="60"/>
      <c r="L347" s="60"/>
      <c r="M347" s="60"/>
      <c r="N347" s="61"/>
      <c r="O347" s="60"/>
      <c r="P347" s="60"/>
      <c r="Q347" s="60"/>
      <c r="R347" s="60"/>
      <c r="S347" s="60"/>
    </row>
    <row r="348" spans="2:19" ht="15" x14ac:dyDescent="0.25">
      <c r="B348" s="62"/>
      <c r="D348" s="63"/>
      <c r="E348" s="60"/>
      <c r="F348" s="60"/>
      <c r="G348" s="60"/>
      <c r="H348" s="60"/>
      <c r="I348" s="60"/>
      <c r="J348" s="60"/>
      <c r="K348" s="60"/>
      <c r="L348" s="60"/>
      <c r="M348" s="60"/>
      <c r="N348" s="61"/>
      <c r="O348" s="60"/>
      <c r="P348" s="60"/>
      <c r="Q348" s="60"/>
      <c r="R348" s="60"/>
      <c r="S348" s="60"/>
    </row>
    <row r="349" spans="2:19" ht="15" x14ac:dyDescent="0.25">
      <c r="B349" s="62"/>
      <c r="D349" s="63"/>
      <c r="E349" s="60"/>
      <c r="F349" s="60"/>
      <c r="G349" s="60"/>
      <c r="H349" s="60"/>
      <c r="I349" s="60"/>
      <c r="J349" s="60"/>
      <c r="K349" s="60"/>
      <c r="L349" s="60"/>
      <c r="M349" s="60"/>
      <c r="N349" s="61"/>
      <c r="O349" s="60"/>
      <c r="P349" s="60"/>
      <c r="Q349" s="60"/>
      <c r="R349" s="60"/>
      <c r="S349" s="60"/>
    </row>
    <row r="350" spans="2:19" ht="15" x14ac:dyDescent="0.25">
      <c r="B350" s="62"/>
      <c r="D350" s="63"/>
      <c r="E350" s="60"/>
      <c r="F350" s="60"/>
      <c r="G350" s="60"/>
      <c r="H350" s="60"/>
      <c r="I350" s="60"/>
      <c r="J350" s="60"/>
      <c r="K350" s="60"/>
      <c r="L350" s="60"/>
      <c r="M350" s="60"/>
      <c r="N350" s="61"/>
      <c r="O350" s="60"/>
      <c r="P350" s="60"/>
      <c r="Q350" s="60"/>
      <c r="R350" s="60"/>
      <c r="S350" s="60"/>
    </row>
    <row r="351" spans="2:19" ht="15" x14ac:dyDescent="0.25">
      <c r="B351" s="62"/>
      <c r="D351" s="63"/>
      <c r="E351" s="60"/>
      <c r="F351" s="60"/>
      <c r="G351" s="60"/>
      <c r="H351" s="60"/>
      <c r="I351" s="60"/>
      <c r="J351" s="60"/>
      <c r="K351" s="60"/>
      <c r="L351" s="60"/>
      <c r="M351" s="60"/>
      <c r="N351" s="61"/>
      <c r="O351" s="60"/>
      <c r="P351" s="60"/>
      <c r="Q351" s="60"/>
      <c r="R351" s="60"/>
      <c r="S351" s="60"/>
    </row>
    <row r="352" spans="2:19" ht="15" x14ac:dyDescent="0.25">
      <c r="B352" s="62"/>
      <c r="D352" s="63"/>
      <c r="E352" s="60"/>
      <c r="F352" s="60"/>
      <c r="G352" s="60"/>
      <c r="H352" s="60"/>
      <c r="I352" s="60"/>
      <c r="J352" s="60"/>
      <c r="K352" s="60"/>
      <c r="L352" s="60"/>
      <c r="M352" s="60"/>
      <c r="N352" s="61"/>
      <c r="O352" s="60"/>
      <c r="P352" s="60"/>
      <c r="Q352" s="60"/>
      <c r="R352" s="60"/>
      <c r="S352" s="60"/>
    </row>
    <row r="353" spans="2:19" ht="15" x14ac:dyDescent="0.25">
      <c r="B353" s="62"/>
      <c r="D353" s="63"/>
      <c r="E353" s="60"/>
      <c r="F353" s="60"/>
      <c r="G353" s="60"/>
      <c r="H353" s="60"/>
      <c r="I353" s="60"/>
      <c r="J353" s="60"/>
      <c r="K353" s="60"/>
      <c r="L353" s="60"/>
      <c r="M353" s="60"/>
      <c r="N353" s="61"/>
      <c r="O353" s="60"/>
      <c r="P353" s="60"/>
      <c r="Q353" s="60"/>
      <c r="R353" s="60"/>
      <c r="S353" s="60"/>
    </row>
    <row r="354" spans="2:19" ht="15" x14ac:dyDescent="0.25">
      <c r="B354" s="62"/>
      <c r="D354" s="63"/>
      <c r="E354" s="60"/>
      <c r="F354" s="60"/>
      <c r="G354" s="60"/>
      <c r="H354" s="60"/>
      <c r="I354" s="60"/>
      <c r="J354" s="60"/>
      <c r="K354" s="60"/>
      <c r="L354" s="60"/>
      <c r="M354" s="60"/>
      <c r="N354" s="61"/>
      <c r="O354" s="60"/>
      <c r="P354" s="60"/>
      <c r="Q354" s="60"/>
      <c r="R354" s="60"/>
      <c r="S354" s="60"/>
    </row>
    <row r="355" spans="2:19" ht="15" x14ac:dyDescent="0.25">
      <c r="B355" s="62"/>
      <c r="D355" s="63"/>
      <c r="E355" s="60"/>
      <c r="F355" s="60"/>
      <c r="G355" s="60"/>
      <c r="H355" s="60"/>
      <c r="I355" s="60"/>
      <c r="J355" s="60"/>
      <c r="K355" s="60"/>
      <c r="L355" s="60"/>
      <c r="M355" s="60"/>
      <c r="N355" s="61"/>
      <c r="O355" s="60"/>
      <c r="P355" s="60"/>
      <c r="Q355" s="60"/>
      <c r="R355" s="60"/>
      <c r="S355" s="60"/>
    </row>
    <row r="356" spans="2:19" ht="15" x14ac:dyDescent="0.25">
      <c r="B356" s="62"/>
      <c r="D356" s="63"/>
      <c r="E356" s="60"/>
      <c r="F356" s="60"/>
      <c r="G356" s="60"/>
      <c r="H356" s="60"/>
      <c r="I356" s="60"/>
      <c r="J356" s="60"/>
      <c r="K356" s="60"/>
      <c r="L356" s="60"/>
      <c r="M356" s="60"/>
      <c r="N356" s="61"/>
      <c r="O356" s="60"/>
      <c r="P356" s="60"/>
      <c r="Q356" s="60"/>
      <c r="R356" s="60"/>
      <c r="S356" s="60"/>
    </row>
    <row r="357" spans="2:19" ht="15" x14ac:dyDescent="0.25">
      <c r="B357" s="62"/>
      <c r="D357" s="63"/>
      <c r="E357" s="60"/>
      <c r="F357" s="60"/>
      <c r="G357" s="60"/>
      <c r="H357" s="60"/>
      <c r="I357" s="60"/>
      <c r="J357" s="60"/>
      <c r="K357" s="60"/>
      <c r="L357" s="60"/>
      <c r="M357" s="60"/>
      <c r="N357" s="61"/>
      <c r="O357" s="60"/>
      <c r="P357" s="60"/>
      <c r="Q357" s="60"/>
      <c r="R357" s="60"/>
      <c r="S357" s="60"/>
    </row>
    <row r="358" spans="2:19" ht="15" x14ac:dyDescent="0.25">
      <c r="B358" s="62"/>
      <c r="D358" s="63"/>
      <c r="E358" s="60"/>
      <c r="F358" s="60"/>
      <c r="G358" s="60"/>
      <c r="H358" s="60"/>
      <c r="I358" s="60"/>
      <c r="J358" s="60"/>
      <c r="K358" s="60"/>
      <c r="L358" s="60"/>
      <c r="M358" s="60"/>
      <c r="N358" s="61"/>
      <c r="O358" s="60"/>
      <c r="P358" s="60"/>
      <c r="Q358" s="60"/>
      <c r="R358" s="60"/>
      <c r="S358" s="60"/>
    </row>
    <row r="359" spans="2:19" ht="15" x14ac:dyDescent="0.25">
      <c r="B359" s="62"/>
      <c r="D359" s="63"/>
      <c r="E359" s="60"/>
      <c r="F359" s="60"/>
      <c r="G359" s="60"/>
      <c r="H359" s="60"/>
      <c r="I359" s="60"/>
      <c r="J359" s="60"/>
      <c r="K359" s="60"/>
      <c r="L359" s="60"/>
      <c r="M359" s="60"/>
      <c r="N359" s="61"/>
      <c r="O359" s="60"/>
      <c r="P359" s="60"/>
      <c r="Q359" s="60"/>
      <c r="R359" s="60"/>
      <c r="S359" s="60"/>
    </row>
    <row r="360" spans="2:19" ht="15" x14ac:dyDescent="0.25">
      <c r="B360" s="62"/>
      <c r="D360" s="63"/>
      <c r="E360" s="60"/>
      <c r="F360" s="60"/>
      <c r="G360" s="60"/>
      <c r="H360" s="60"/>
      <c r="I360" s="60"/>
      <c r="J360" s="60"/>
      <c r="K360" s="60"/>
      <c r="L360" s="60"/>
      <c r="M360" s="60"/>
      <c r="N360" s="61"/>
      <c r="O360" s="60"/>
      <c r="P360" s="60"/>
      <c r="Q360" s="60"/>
      <c r="R360" s="60"/>
      <c r="S360" s="60"/>
    </row>
    <row r="361" spans="2:19" ht="15" x14ac:dyDescent="0.25">
      <c r="B361" s="62"/>
      <c r="D361" s="63"/>
      <c r="E361" s="60"/>
      <c r="F361" s="60"/>
      <c r="G361" s="60"/>
      <c r="H361" s="60"/>
      <c r="I361" s="60"/>
      <c r="J361" s="60"/>
      <c r="K361" s="60"/>
      <c r="L361" s="60"/>
      <c r="M361" s="60"/>
      <c r="N361" s="61"/>
      <c r="O361" s="60"/>
      <c r="P361" s="60"/>
      <c r="Q361" s="60"/>
      <c r="R361" s="60"/>
      <c r="S361" s="60"/>
    </row>
    <row r="362" spans="2:19" ht="15" x14ac:dyDescent="0.25">
      <c r="B362" s="62"/>
      <c r="D362" s="63"/>
      <c r="E362" s="60"/>
      <c r="F362" s="60"/>
      <c r="G362" s="60"/>
      <c r="H362" s="60"/>
      <c r="I362" s="60"/>
      <c r="J362" s="60"/>
      <c r="K362" s="60"/>
      <c r="L362" s="60"/>
      <c r="M362" s="60"/>
      <c r="N362" s="61"/>
      <c r="O362" s="60"/>
      <c r="P362" s="60"/>
      <c r="Q362" s="60"/>
      <c r="R362" s="60"/>
      <c r="S362" s="60"/>
    </row>
    <row r="363" spans="2:19" ht="15" x14ac:dyDescent="0.25">
      <c r="B363" s="62"/>
      <c r="D363" s="63"/>
      <c r="E363" s="60"/>
      <c r="F363" s="60"/>
      <c r="G363" s="60"/>
      <c r="H363" s="60"/>
      <c r="I363" s="60"/>
      <c r="J363" s="60"/>
      <c r="K363" s="60"/>
      <c r="L363" s="60"/>
      <c r="M363" s="60"/>
      <c r="N363" s="61"/>
      <c r="O363" s="60"/>
      <c r="P363" s="60"/>
      <c r="Q363" s="60"/>
      <c r="R363" s="60"/>
      <c r="S363" s="60"/>
    </row>
    <row r="364" spans="2:19" ht="15" x14ac:dyDescent="0.25">
      <c r="B364" s="62"/>
      <c r="D364" s="63"/>
      <c r="E364" s="60"/>
      <c r="F364" s="60"/>
      <c r="G364" s="60"/>
      <c r="H364" s="60"/>
      <c r="I364" s="60"/>
      <c r="J364" s="60"/>
      <c r="K364" s="60"/>
      <c r="L364" s="60"/>
      <c r="M364" s="60"/>
      <c r="N364" s="61"/>
      <c r="O364" s="60"/>
      <c r="P364" s="60"/>
      <c r="Q364" s="60"/>
      <c r="R364" s="60"/>
      <c r="S364" s="60"/>
    </row>
    <row r="365" spans="2:19" ht="15" x14ac:dyDescent="0.25">
      <c r="B365" s="62"/>
      <c r="D365" s="63"/>
      <c r="E365" s="60"/>
      <c r="F365" s="60"/>
      <c r="G365" s="60"/>
      <c r="H365" s="60"/>
      <c r="I365" s="60"/>
      <c r="J365" s="60"/>
      <c r="K365" s="60"/>
      <c r="L365" s="60"/>
      <c r="M365" s="60"/>
      <c r="N365" s="61"/>
      <c r="O365" s="60"/>
      <c r="P365" s="60"/>
      <c r="Q365" s="60"/>
      <c r="R365" s="60"/>
      <c r="S365" s="60"/>
    </row>
    <row r="366" spans="2:19" ht="15" x14ac:dyDescent="0.25">
      <c r="B366" s="62"/>
      <c r="D366" s="63"/>
      <c r="E366" s="60"/>
      <c r="F366" s="60"/>
      <c r="G366" s="60"/>
      <c r="H366" s="60"/>
      <c r="I366" s="60"/>
      <c r="J366" s="60"/>
      <c r="K366" s="60"/>
      <c r="L366" s="60"/>
      <c r="M366" s="60"/>
      <c r="N366" s="61"/>
      <c r="O366" s="60"/>
      <c r="P366" s="60"/>
      <c r="Q366" s="60"/>
      <c r="R366" s="60"/>
      <c r="S366" s="60"/>
    </row>
    <row r="367" spans="2:19" ht="15" x14ac:dyDescent="0.25">
      <c r="B367" s="62"/>
      <c r="D367" s="63"/>
      <c r="E367" s="60"/>
      <c r="F367" s="60"/>
      <c r="G367" s="60"/>
      <c r="H367" s="60"/>
      <c r="I367" s="60"/>
      <c r="J367" s="60"/>
      <c r="K367" s="60"/>
      <c r="L367" s="60"/>
      <c r="M367" s="60"/>
      <c r="N367" s="61"/>
      <c r="O367" s="60"/>
      <c r="P367" s="60"/>
      <c r="Q367" s="60"/>
      <c r="R367" s="60"/>
      <c r="S367" s="60"/>
    </row>
    <row r="368" spans="2:19" ht="15" x14ac:dyDescent="0.25">
      <c r="B368" s="62"/>
      <c r="D368" s="63"/>
      <c r="E368" s="60"/>
      <c r="F368" s="60"/>
      <c r="G368" s="60"/>
      <c r="H368" s="60"/>
      <c r="I368" s="60"/>
      <c r="J368" s="60"/>
      <c r="K368" s="60"/>
      <c r="L368" s="60"/>
      <c r="M368" s="60"/>
      <c r="N368" s="61"/>
      <c r="O368" s="60"/>
      <c r="P368" s="60"/>
      <c r="Q368" s="60"/>
      <c r="R368" s="60"/>
      <c r="S368" s="60"/>
    </row>
    <row r="369" spans="2:19" ht="15" x14ac:dyDescent="0.25">
      <c r="B369" s="62"/>
      <c r="D369" s="63"/>
      <c r="E369" s="60"/>
      <c r="F369" s="60"/>
      <c r="G369" s="60"/>
      <c r="H369" s="60"/>
      <c r="I369" s="60"/>
      <c r="J369" s="60"/>
      <c r="K369" s="60"/>
      <c r="L369" s="60"/>
      <c r="M369" s="60"/>
      <c r="N369" s="61"/>
      <c r="O369" s="60"/>
      <c r="P369" s="60"/>
      <c r="Q369" s="60"/>
      <c r="R369" s="60"/>
      <c r="S369" s="60"/>
    </row>
    <row r="370" spans="2:19" ht="15" x14ac:dyDescent="0.25">
      <c r="B370" s="62"/>
      <c r="D370" s="63"/>
      <c r="E370" s="60"/>
      <c r="F370" s="60"/>
      <c r="G370" s="60"/>
      <c r="H370" s="60"/>
      <c r="I370" s="60"/>
      <c r="J370" s="60"/>
      <c r="K370" s="60"/>
      <c r="L370" s="60"/>
      <c r="M370" s="60"/>
      <c r="N370" s="61"/>
      <c r="O370" s="60"/>
      <c r="P370" s="60"/>
      <c r="Q370" s="60"/>
      <c r="R370" s="60"/>
      <c r="S370" s="60"/>
    </row>
    <row r="371" spans="2:19" ht="15" x14ac:dyDescent="0.25">
      <c r="B371" s="62"/>
      <c r="D371" s="63"/>
      <c r="E371" s="60"/>
      <c r="F371" s="60"/>
      <c r="G371" s="60"/>
      <c r="H371" s="60"/>
      <c r="I371" s="60"/>
      <c r="J371" s="60"/>
      <c r="K371" s="60"/>
      <c r="L371" s="60"/>
      <c r="M371" s="60"/>
      <c r="N371" s="61"/>
      <c r="O371" s="60"/>
      <c r="P371" s="60"/>
      <c r="Q371" s="60"/>
      <c r="R371" s="60"/>
      <c r="S371" s="60"/>
    </row>
    <row r="372" spans="2:19" ht="15" x14ac:dyDescent="0.25">
      <c r="B372" s="62"/>
      <c r="D372" s="63"/>
      <c r="E372" s="60"/>
      <c r="F372" s="60"/>
      <c r="G372" s="60"/>
      <c r="H372" s="60"/>
      <c r="I372" s="60"/>
      <c r="J372" s="60"/>
      <c r="K372" s="60"/>
      <c r="L372" s="60"/>
      <c r="M372" s="60"/>
      <c r="N372" s="61"/>
      <c r="O372" s="60"/>
      <c r="P372" s="60"/>
      <c r="Q372" s="60"/>
      <c r="R372" s="60"/>
      <c r="S372" s="60"/>
    </row>
    <row r="373" spans="2:19" ht="15" x14ac:dyDescent="0.25">
      <c r="B373" s="62"/>
      <c r="D373" s="63"/>
      <c r="E373" s="60"/>
      <c r="F373" s="60"/>
      <c r="G373" s="60"/>
      <c r="H373" s="60"/>
      <c r="I373" s="60"/>
      <c r="J373" s="60"/>
      <c r="K373" s="60"/>
      <c r="L373" s="60"/>
      <c r="M373" s="60"/>
      <c r="N373" s="61"/>
      <c r="O373" s="60"/>
      <c r="P373" s="60"/>
      <c r="Q373" s="60"/>
      <c r="R373" s="60"/>
      <c r="S373" s="60"/>
    </row>
    <row r="374" spans="2:19" ht="15" x14ac:dyDescent="0.25">
      <c r="B374" s="62"/>
      <c r="D374" s="63"/>
      <c r="E374" s="60"/>
      <c r="F374" s="60"/>
      <c r="G374" s="60"/>
      <c r="H374" s="60"/>
      <c r="I374" s="60"/>
      <c r="J374" s="60"/>
      <c r="K374" s="60"/>
      <c r="L374" s="60"/>
      <c r="M374" s="60"/>
      <c r="N374" s="61"/>
      <c r="O374" s="60"/>
      <c r="P374" s="60"/>
      <c r="Q374" s="60"/>
      <c r="R374" s="60"/>
      <c r="S374" s="60"/>
    </row>
    <row r="375" spans="2:19" ht="15" x14ac:dyDescent="0.25">
      <c r="B375" s="62"/>
      <c r="D375" s="63"/>
      <c r="E375" s="60"/>
      <c r="F375" s="60"/>
      <c r="G375" s="60"/>
      <c r="H375" s="60"/>
      <c r="I375" s="60"/>
      <c r="J375" s="60"/>
      <c r="K375" s="60"/>
      <c r="L375" s="60"/>
      <c r="M375" s="60"/>
      <c r="N375" s="61"/>
      <c r="O375" s="60"/>
      <c r="P375" s="60"/>
      <c r="Q375" s="60"/>
      <c r="R375" s="60"/>
      <c r="S375" s="60"/>
    </row>
    <row r="376" spans="2:19" ht="15" x14ac:dyDescent="0.25">
      <c r="B376" s="62"/>
      <c r="D376" s="63"/>
      <c r="E376" s="60"/>
      <c r="F376" s="60"/>
      <c r="G376" s="60"/>
      <c r="H376" s="60"/>
      <c r="I376" s="60"/>
      <c r="J376" s="60"/>
      <c r="K376" s="60"/>
      <c r="L376" s="60"/>
      <c r="M376" s="60"/>
      <c r="N376" s="61"/>
      <c r="O376" s="60"/>
      <c r="P376" s="60"/>
      <c r="Q376" s="60"/>
      <c r="R376" s="60"/>
      <c r="S376" s="60"/>
    </row>
    <row r="377" spans="2:19" ht="15" x14ac:dyDescent="0.25">
      <c r="B377" s="62"/>
      <c r="D377" s="63"/>
      <c r="E377" s="60"/>
      <c r="F377" s="60"/>
      <c r="G377" s="60"/>
      <c r="H377" s="60"/>
      <c r="I377" s="60"/>
      <c r="J377" s="60"/>
      <c r="K377" s="60"/>
      <c r="L377" s="60"/>
      <c r="M377" s="60"/>
      <c r="N377" s="61"/>
      <c r="O377" s="60"/>
      <c r="P377" s="60"/>
      <c r="Q377" s="60"/>
      <c r="R377" s="60"/>
      <c r="S377" s="60"/>
    </row>
    <row r="378" spans="2:19" ht="15" x14ac:dyDescent="0.25">
      <c r="B378" s="62"/>
      <c r="D378" s="63"/>
      <c r="E378" s="60"/>
      <c r="F378" s="60"/>
      <c r="G378" s="60"/>
      <c r="H378" s="60"/>
      <c r="I378" s="60"/>
      <c r="J378" s="60"/>
      <c r="K378" s="60"/>
      <c r="L378" s="60"/>
      <c r="M378" s="60"/>
      <c r="N378" s="61"/>
      <c r="O378" s="60"/>
      <c r="P378" s="60"/>
      <c r="Q378" s="60"/>
      <c r="R378" s="60"/>
      <c r="S378" s="60"/>
    </row>
    <row r="379" spans="2:19" ht="15" x14ac:dyDescent="0.25">
      <c r="B379" s="62"/>
      <c r="D379" s="63"/>
      <c r="E379" s="60"/>
      <c r="F379" s="60"/>
      <c r="G379" s="60"/>
      <c r="H379" s="60"/>
      <c r="I379" s="60"/>
      <c r="J379" s="60"/>
      <c r="K379" s="60"/>
      <c r="L379" s="60"/>
      <c r="M379" s="60"/>
      <c r="N379" s="61"/>
      <c r="O379" s="60"/>
      <c r="P379" s="60"/>
      <c r="Q379" s="60"/>
      <c r="R379" s="60"/>
      <c r="S379" s="60"/>
    </row>
    <row r="380" spans="2:19" ht="15" x14ac:dyDescent="0.25">
      <c r="B380" s="62"/>
      <c r="D380" s="63"/>
      <c r="E380" s="60"/>
      <c r="F380" s="60"/>
      <c r="G380" s="60"/>
      <c r="H380" s="60"/>
      <c r="I380" s="60"/>
      <c r="J380" s="60"/>
      <c r="K380" s="60"/>
      <c r="L380" s="60"/>
      <c r="M380" s="60"/>
      <c r="N380" s="61"/>
      <c r="O380" s="60"/>
      <c r="P380" s="60"/>
      <c r="Q380" s="60"/>
      <c r="R380" s="60"/>
      <c r="S380" s="60"/>
    </row>
    <row r="381" spans="2:19" ht="15" x14ac:dyDescent="0.25">
      <c r="B381" s="62"/>
      <c r="D381" s="63"/>
      <c r="E381" s="60"/>
      <c r="F381" s="60"/>
      <c r="G381" s="60"/>
      <c r="H381" s="60"/>
      <c r="I381" s="60"/>
      <c r="J381" s="60"/>
      <c r="K381" s="60"/>
      <c r="L381" s="60"/>
      <c r="M381" s="60"/>
      <c r="N381" s="61"/>
      <c r="O381" s="60"/>
      <c r="P381" s="60"/>
      <c r="Q381" s="60"/>
      <c r="R381" s="60"/>
      <c r="S381" s="60"/>
    </row>
    <row r="382" spans="2:19" ht="15" x14ac:dyDescent="0.25">
      <c r="B382" s="62"/>
      <c r="D382" s="63"/>
      <c r="E382" s="60"/>
      <c r="F382" s="60"/>
      <c r="G382" s="60"/>
      <c r="H382" s="60"/>
      <c r="I382" s="60"/>
      <c r="J382" s="60"/>
      <c r="K382" s="60"/>
      <c r="L382" s="60"/>
      <c r="M382" s="60"/>
      <c r="N382" s="61"/>
      <c r="O382" s="60"/>
      <c r="P382" s="60"/>
      <c r="Q382" s="60"/>
      <c r="R382" s="60"/>
      <c r="S382" s="60"/>
    </row>
    <row r="383" spans="2:19" ht="15" x14ac:dyDescent="0.25">
      <c r="B383" s="62"/>
      <c r="D383" s="63"/>
      <c r="E383" s="60"/>
      <c r="F383" s="60"/>
      <c r="G383" s="60"/>
      <c r="H383" s="60"/>
      <c r="I383" s="60"/>
      <c r="J383" s="60"/>
      <c r="K383" s="60"/>
      <c r="L383" s="60"/>
      <c r="M383" s="60"/>
      <c r="N383" s="61"/>
      <c r="O383" s="60"/>
      <c r="P383" s="60"/>
      <c r="Q383" s="60"/>
      <c r="R383" s="60"/>
      <c r="S383" s="60"/>
    </row>
    <row r="384" spans="2:19" ht="15" x14ac:dyDescent="0.25">
      <c r="B384" s="62"/>
      <c r="D384" s="63"/>
      <c r="E384" s="60"/>
      <c r="F384" s="60"/>
      <c r="G384" s="60"/>
      <c r="H384" s="60"/>
      <c r="I384" s="60"/>
      <c r="J384" s="60"/>
      <c r="K384" s="60"/>
      <c r="L384" s="60"/>
      <c r="M384" s="60"/>
      <c r="N384" s="61"/>
      <c r="O384" s="60"/>
      <c r="P384" s="60"/>
      <c r="Q384" s="60"/>
      <c r="R384" s="60"/>
      <c r="S384" s="60"/>
    </row>
    <row r="385" spans="2:19" ht="15" x14ac:dyDescent="0.25">
      <c r="B385" s="62"/>
      <c r="D385" s="63"/>
      <c r="E385" s="60"/>
      <c r="F385" s="60"/>
      <c r="G385" s="60"/>
      <c r="H385" s="60"/>
      <c r="I385" s="60"/>
      <c r="J385" s="60"/>
      <c r="K385" s="60"/>
      <c r="L385" s="60"/>
      <c r="M385" s="60"/>
      <c r="N385" s="61"/>
      <c r="O385" s="60"/>
      <c r="P385" s="60"/>
      <c r="Q385" s="60"/>
      <c r="R385" s="60"/>
      <c r="S385" s="60"/>
    </row>
    <row r="386" spans="2:19" ht="15" x14ac:dyDescent="0.25">
      <c r="B386" s="62"/>
      <c r="D386" s="63"/>
      <c r="E386" s="60"/>
      <c r="F386" s="60"/>
      <c r="G386" s="60"/>
      <c r="H386" s="60"/>
      <c r="I386" s="60"/>
      <c r="J386" s="60"/>
      <c r="K386" s="60"/>
      <c r="L386" s="60"/>
      <c r="M386" s="60"/>
      <c r="N386" s="61"/>
      <c r="O386" s="60"/>
      <c r="P386" s="60"/>
      <c r="Q386" s="60"/>
      <c r="R386" s="60"/>
      <c r="S386" s="60"/>
    </row>
    <row r="387" spans="2:19" ht="15" x14ac:dyDescent="0.25">
      <c r="B387" s="62"/>
      <c r="D387" s="63"/>
      <c r="E387" s="60"/>
      <c r="F387" s="60"/>
      <c r="G387" s="60"/>
      <c r="H387" s="60"/>
      <c r="I387" s="60"/>
      <c r="J387" s="60"/>
      <c r="K387" s="60"/>
      <c r="L387" s="60"/>
      <c r="M387" s="60"/>
      <c r="N387" s="61"/>
      <c r="O387" s="60"/>
      <c r="P387" s="60"/>
      <c r="Q387" s="60"/>
      <c r="R387" s="60"/>
      <c r="S387" s="60"/>
    </row>
    <row r="388" spans="2:19" ht="15" x14ac:dyDescent="0.25">
      <c r="B388" s="62"/>
      <c r="D388" s="63"/>
      <c r="E388" s="60"/>
      <c r="F388" s="60"/>
      <c r="G388" s="60"/>
      <c r="H388" s="60"/>
      <c r="I388" s="60"/>
      <c r="J388" s="60"/>
      <c r="K388" s="60"/>
      <c r="L388" s="60"/>
      <c r="M388" s="60"/>
      <c r="N388" s="61"/>
      <c r="O388" s="60"/>
      <c r="P388" s="60"/>
      <c r="Q388" s="60"/>
      <c r="R388" s="60"/>
      <c r="S388" s="60"/>
    </row>
    <row r="389" spans="2:19" ht="15" x14ac:dyDescent="0.25">
      <c r="B389" s="62"/>
      <c r="D389" s="63"/>
      <c r="E389" s="60"/>
      <c r="F389" s="60"/>
      <c r="G389" s="60"/>
      <c r="H389" s="60"/>
      <c r="I389" s="60"/>
      <c r="J389" s="60"/>
      <c r="K389" s="60"/>
      <c r="L389" s="60"/>
      <c r="M389" s="60"/>
      <c r="N389" s="61"/>
      <c r="O389" s="60"/>
      <c r="P389" s="60"/>
      <c r="Q389" s="60"/>
      <c r="R389" s="60"/>
      <c r="S389" s="60"/>
    </row>
    <row r="390" spans="2:19" ht="15" x14ac:dyDescent="0.25">
      <c r="B390" s="62"/>
      <c r="D390" s="63"/>
      <c r="E390" s="60"/>
      <c r="F390" s="60"/>
      <c r="G390" s="60"/>
      <c r="H390" s="60"/>
      <c r="I390" s="60"/>
      <c r="J390" s="60"/>
      <c r="K390" s="60"/>
      <c r="L390" s="60"/>
      <c r="M390" s="60"/>
      <c r="N390" s="61"/>
      <c r="O390" s="60"/>
      <c r="P390" s="60"/>
      <c r="Q390" s="60"/>
      <c r="R390" s="60"/>
      <c r="S390" s="60"/>
    </row>
    <row r="391" spans="2:19" ht="15" x14ac:dyDescent="0.25">
      <c r="B391" s="62"/>
      <c r="D391" s="63"/>
      <c r="E391" s="60"/>
      <c r="F391" s="60"/>
      <c r="G391" s="60"/>
      <c r="H391" s="60"/>
      <c r="I391" s="60"/>
      <c r="J391" s="60"/>
      <c r="K391" s="60"/>
      <c r="L391" s="60"/>
      <c r="M391" s="60"/>
      <c r="N391" s="61"/>
      <c r="O391" s="60"/>
      <c r="P391" s="60"/>
      <c r="Q391" s="60"/>
      <c r="R391" s="60"/>
      <c r="S391" s="60"/>
    </row>
    <row r="392" spans="2:19" ht="15" x14ac:dyDescent="0.25">
      <c r="B392" s="62"/>
      <c r="D392" s="63"/>
      <c r="E392" s="60"/>
      <c r="F392" s="60"/>
      <c r="G392" s="60"/>
      <c r="H392" s="60"/>
      <c r="I392" s="60"/>
      <c r="J392" s="60"/>
      <c r="K392" s="60"/>
      <c r="L392" s="60"/>
      <c r="M392" s="60"/>
      <c r="N392" s="61"/>
      <c r="O392" s="60"/>
      <c r="P392" s="60"/>
      <c r="Q392" s="60"/>
      <c r="R392" s="60"/>
      <c r="S392" s="60"/>
    </row>
    <row r="393" spans="2:19" ht="15" x14ac:dyDescent="0.25">
      <c r="B393" s="62"/>
      <c r="D393" s="63"/>
      <c r="E393" s="60"/>
      <c r="F393" s="60"/>
      <c r="G393" s="60"/>
      <c r="H393" s="60"/>
      <c r="I393" s="60"/>
      <c r="J393" s="60"/>
      <c r="K393" s="60"/>
      <c r="L393" s="60"/>
      <c r="M393" s="60"/>
      <c r="N393" s="61"/>
      <c r="O393" s="60"/>
      <c r="P393" s="60"/>
      <c r="Q393" s="60"/>
      <c r="R393" s="60"/>
      <c r="S393" s="60"/>
    </row>
    <row r="394" spans="2:19" ht="15" x14ac:dyDescent="0.25">
      <c r="B394" s="62"/>
      <c r="D394" s="63"/>
      <c r="E394" s="60"/>
      <c r="F394" s="60"/>
      <c r="G394" s="60"/>
      <c r="H394" s="60"/>
      <c r="I394" s="60"/>
      <c r="J394" s="60"/>
      <c r="K394" s="60"/>
      <c r="L394" s="60"/>
      <c r="M394" s="60"/>
      <c r="N394" s="61"/>
      <c r="O394" s="60"/>
      <c r="P394" s="60"/>
      <c r="Q394" s="60"/>
      <c r="R394" s="60"/>
      <c r="S394" s="60"/>
    </row>
    <row r="395" spans="2:19" ht="15" x14ac:dyDescent="0.25">
      <c r="B395" s="62"/>
      <c r="D395" s="63"/>
      <c r="E395" s="60"/>
      <c r="F395" s="60"/>
      <c r="G395" s="60"/>
      <c r="H395" s="60"/>
      <c r="I395" s="60"/>
      <c r="J395" s="60"/>
      <c r="K395" s="60"/>
      <c r="L395" s="60"/>
      <c r="M395" s="60"/>
      <c r="N395" s="61"/>
      <c r="O395" s="60"/>
      <c r="P395" s="60"/>
      <c r="Q395" s="60"/>
      <c r="R395" s="60"/>
      <c r="S395" s="60"/>
    </row>
    <row r="396" spans="2:19" ht="15" x14ac:dyDescent="0.25">
      <c r="B396" s="62"/>
      <c r="D396" s="63"/>
      <c r="E396" s="60"/>
      <c r="F396" s="60"/>
      <c r="G396" s="60"/>
      <c r="H396" s="60"/>
      <c r="I396" s="60"/>
      <c r="J396" s="60"/>
      <c r="K396" s="60"/>
      <c r="L396" s="60"/>
      <c r="M396" s="60"/>
      <c r="N396" s="61"/>
      <c r="O396" s="60"/>
      <c r="P396" s="60"/>
      <c r="Q396" s="60"/>
      <c r="R396" s="60"/>
      <c r="S396" s="60"/>
    </row>
    <row r="397" spans="2:19" ht="15" x14ac:dyDescent="0.25">
      <c r="B397" s="62"/>
      <c r="D397" s="63"/>
      <c r="E397" s="60"/>
      <c r="F397" s="60"/>
      <c r="G397" s="60"/>
      <c r="H397" s="60"/>
      <c r="I397" s="60"/>
      <c r="J397" s="60"/>
      <c r="K397" s="60"/>
      <c r="L397" s="60"/>
      <c r="M397" s="60"/>
      <c r="N397" s="61"/>
      <c r="O397" s="60"/>
      <c r="P397" s="60"/>
      <c r="Q397" s="60"/>
      <c r="R397" s="60"/>
      <c r="S397" s="60"/>
    </row>
    <row r="398" spans="2:19" ht="15" x14ac:dyDescent="0.25">
      <c r="B398" s="62"/>
      <c r="D398" s="63"/>
      <c r="E398" s="60"/>
      <c r="F398" s="60"/>
      <c r="G398" s="60"/>
      <c r="H398" s="60"/>
      <c r="I398" s="60"/>
      <c r="J398" s="60"/>
      <c r="K398" s="60"/>
      <c r="L398" s="60"/>
      <c r="M398" s="60"/>
      <c r="N398" s="61"/>
      <c r="O398" s="60"/>
      <c r="P398" s="60"/>
      <c r="Q398" s="60"/>
      <c r="R398" s="60"/>
      <c r="S398" s="60"/>
    </row>
    <row r="399" spans="2:19" ht="15" x14ac:dyDescent="0.25">
      <c r="B399" s="62"/>
      <c r="D399" s="63"/>
      <c r="E399" s="60"/>
      <c r="F399" s="60"/>
      <c r="G399" s="60"/>
      <c r="H399" s="60"/>
      <c r="I399" s="60"/>
      <c r="J399" s="60"/>
      <c r="K399" s="60"/>
      <c r="L399" s="60"/>
      <c r="M399" s="60"/>
      <c r="N399" s="61"/>
      <c r="O399" s="60"/>
      <c r="P399" s="60"/>
      <c r="Q399" s="60"/>
      <c r="R399" s="60"/>
      <c r="S399" s="60"/>
    </row>
    <row r="400" spans="2:19" ht="15" x14ac:dyDescent="0.25">
      <c r="B400" s="62"/>
      <c r="D400" s="63"/>
      <c r="E400" s="60"/>
      <c r="F400" s="60"/>
      <c r="G400" s="60"/>
      <c r="H400" s="60"/>
      <c r="I400" s="60"/>
      <c r="J400" s="60"/>
      <c r="K400" s="60"/>
      <c r="L400" s="60"/>
      <c r="M400" s="60"/>
      <c r="N400" s="61"/>
      <c r="O400" s="60"/>
      <c r="P400" s="60"/>
      <c r="Q400" s="60"/>
      <c r="R400" s="60"/>
      <c r="S400" s="60"/>
    </row>
    <row r="401" spans="2:19" ht="15" x14ac:dyDescent="0.25">
      <c r="B401" s="62"/>
      <c r="D401" s="63"/>
      <c r="E401" s="60"/>
      <c r="F401" s="60"/>
      <c r="G401" s="60"/>
      <c r="H401" s="60"/>
      <c r="I401" s="60"/>
      <c r="J401" s="60"/>
      <c r="K401" s="60"/>
      <c r="L401" s="60"/>
      <c r="M401" s="60"/>
      <c r="N401" s="61"/>
      <c r="O401" s="60"/>
      <c r="P401" s="60"/>
      <c r="Q401" s="60"/>
      <c r="R401" s="60"/>
      <c r="S401" s="60"/>
    </row>
    <row r="402" spans="2:19" ht="15" x14ac:dyDescent="0.25">
      <c r="B402" s="62"/>
      <c r="D402" s="63"/>
      <c r="E402" s="60"/>
      <c r="F402" s="60"/>
      <c r="G402" s="60"/>
      <c r="H402" s="60"/>
      <c r="I402" s="60"/>
      <c r="J402" s="60"/>
      <c r="K402" s="60"/>
      <c r="L402" s="60"/>
      <c r="M402" s="60"/>
      <c r="N402" s="61"/>
      <c r="O402" s="60"/>
      <c r="P402" s="60"/>
      <c r="Q402" s="60"/>
      <c r="R402" s="60"/>
      <c r="S402" s="60"/>
    </row>
    <row r="403" spans="2:19" ht="15" x14ac:dyDescent="0.25">
      <c r="B403" s="62"/>
      <c r="D403" s="63"/>
      <c r="E403" s="60"/>
      <c r="F403" s="60"/>
      <c r="G403" s="60"/>
      <c r="H403" s="60"/>
      <c r="I403" s="60"/>
      <c r="J403" s="60"/>
      <c r="K403" s="60"/>
      <c r="L403" s="60"/>
      <c r="M403" s="60"/>
      <c r="N403" s="61"/>
      <c r="O403" s="60"/>
      <c r="P403" s="60"/>
      <c r="Q403" s="60"/>
      <c r="R403" s="60"/>
      <c r="S403" s="60"/>
    </row>
    <row r="404" spans="2:19" ht="15" x14ac:dyDescent="0.25">
      <c r="B404" s="62"/>
      <c r="D404" s="63"/>
      <c r="E404" s="60"/>
      <c r="F404" s="60"/>
      <c r="G404" s="60"/>
      <c r="H404" s="60"/>
      <c r="I404" s="60"/>
      <c r="J404" s="60"/>
      <c r="K404" s="60"/>
      <c r="L404" s="60"/>
      <c r="M404" s="60"/>
      <c r="N404" s="61"/>
      <c r="O404" s="60"/>
      <c r="P404" s="60"/>
      <c r="Q404" s="60"/>
      <c r="R404" s="60"/>
      <c r="S404" s="60"/>
    </row>
    <row r="405" spans="2:19" ht="15" x14ac:dyDescent="0.25">
      <c r="B405" s="62"/>
      <c r="D405" s="63"/>
      <c r="E405" s="60"/>
      <c r="F405" s="60"/>
      <c r="G405" s="60"/>
      <c r="H405" s="60"/>
      <c r="I405" s="60"/>
      <c r="J405" s="60"/>
      <c r="K405" s="60"/>
      <c r="L405" s="60"/>
      <c r="M405" s="60"/>
      <c r="N405" s="61"/>
      <c r="O405" s="60"/>
      <c r="P405" s="60"/>
      <c r="Q405" s="60"/>
      <c r="R405" s="60"/>
      <c r="S405" s="60"/>
    </row>
    <row r="406" spans="2:19" ht="15" x14ac:dyDescent="0.25">
      <c r="B406" s="62"/>
      <c r="D406" s="63"/>
      <c r="E406" s="60"/>
      <c r="F406" s="60"/>
      <c r="G406" s="60"/>
      <c r="H406" s="60"/>
      <c r="I406" s="60"/>
      <c r="J406" s="60"/>
      <c r="K406" s="60"/>
      <c r="L406" s="60"/>
      <c r="M406" s="60"/>
      <c r="N406" s="61"/>
      <c r="O406" s="60"/>
      <c r="P406" s="60"/>
      <c r="Q406" s="60"/>
      <c r="R406" s="60"/>
      <c r="S406" s="60"/>
    </row>
    <row r="407" spans="2:19" ht="15" x14ac:dyDescent="0.25">
      <c r="B407" s="62"/>
      <c r="D407" s="63"/>
      <c r="E407" s="60"/>
      <c r="F407" s="60"/>
      <c r="G407" s="60"/>
      <c r="H407" s="60"/>
      <c r="I407" s="60"/>
      <c r="J407" s="60"/>
      <c r="K407" s="60"/>
      <c r="L407" s="60"/>
      <c r="M407" s="60"/>
      <c r="N407" s="61"/>
      <c r="O407" s="60"/>
      <c r="P407" s="60"/>
      <c r="Q407" s="60"/>
      <c r="R407" s="60"/>
      <c r="S407" s="60"/>
    </row>
    <row r="408" spans="2:19" ht="15" x14ac:dyDescent="0.25">
      <c r="B408" s="62"/>
      <c r="D408" s="63"/>
      <c r="E408" s="60"/>
      <c r="F408" s="60"/>
      <c r="G408" s="60"/>
      <c r="H408" s="60"/>
      <c r="I408" s="60"/>
      <c r="J408" s="60"/>
      <c r="K408" s="60"/>
      <c r="L408" s="60"/>
      <c r="M408" s="60"/>
      <c r="N408" s="61"/>
      <c r="O408" s="60"/>
      <c r="P408" s="60"/>
      <c r="Q408" s="60"/>
      <c r="R408" s="60"/>
      <c r="S408" s="60"/>
    </row>
    <row r="409" spans="2:19" ht="15" x14ac:dyDescent="0.25">
      <c r="B409" s="62"/>
      <c r="D409" s="63"/>
      <c r="E409" s="60"/>
      <c r="F409" s="60"/>
      <c r="G409" s="60"/>
      <c r="H409" s="60"/>
      <c r="I409" s="60"/>
      <c r="J409" s="60"/>
      <c r="K409" s="60"/>
      <c r="L409" s="60"/>
      <c r="M409" s="60"/>
      <c r="N409" s="61"/>
      <c r="O409" s="60"/>
      <c r="P409" s="60"/>
      <c r="Q409" s="60"/>
      <c r="R409" s="60"/>
      <c r="S409" s="60"/>
    </row>
    <row r="410" spans="2:19" ht="15" x14ac:dyDescent="0.25">
      <c r="B410" s="62"/>
      <c r="D410" s="63"/>
      <c r="E410" s="60"/>
      <c r="F410" s="60"/>
      <c r="G410" s="60"/>
      <c r="H410" s="60"/>
      <c r="I410" s="60"/>
      <c r="J410" s="60"/>
      <c r="K410" s="60"/>
      <c r="L410" s="60"/>
      <c r="M410" s="60"/>
      <c r="N410" s="61"/>
      <c r="O410" s="60"/>
      <c r="P410" s="60"/>
      <c r="Q410" s="60"/>
      <c r="R410" s="60"/>
      <c r="S410" s="60"/>
    </row>
    <row r="411" spans="2:19" ht="15" x14ac:dyDescent="0.25">
      <c r="B411" s="62"/>
      <c r="D411" s="63"/>
      <c r="E411" s="60"/>
      <c r="F411" s="60"/>
      <c r="G411" s="60"/>
      <c r="H411" s="60"/>
      <c r="I411" s="60"/>
      <c r="J411" s="60"/>
      <c r="K411" s="60"/>
      <c r="L411" s="60"/>
      <c r="M411" s="60"/>
      <c r="N411" s="61"/>
      <c r="O411" s="60"/>
      <c r="P411" s="60"/>
      <c r="Q411" s="60"/>
      <c r="R411" s="60"/>
      <c r="S411" s="60"/>
    </row>
    <row r="412" spans="2:19" ht="15" x14ac:dyDescent="0.25">
      <c r="B412" s="62"/>
      <c r="D412" s="63"/>
      <c r="E412" s="60"/>
      <c r="F412" s="60"/>
      <c r="G412" s="60"/>
      <c r="H412" s="60"/>
      <c r="I412" s="60"/>
      <c r="J412" s="60"/>
      <c r="K412" s="60"/>
      <c r="L412" s="60"/>
      <c r="M412" s="60"/>
      <c r="N412" s="61"/>
      <c r="O412" s="60"/>
      <c r="P412" s="60"/>
      <c r="Q412" s="60"/>
      <c r="R412" s="60"/>
      <c r="S412" s="60"/>
    </row>
    <row r="413" spans="2:19" ht="15" x14ac:dyDescent="0.25">
      <c r="B413" s="62"/>
      <c r="D413" s="63"/>
      <c r="E413" s="60"/>
      <c r="F413" s="60"/>
      <c r="G413" s="60"/>
      <c r="H413" s="60"/>
      <c r="I413" s="60"/>
      <c r="J413" s="60"/>
      <c r="K413" s="60"/>
      <c r="L413" s="60"/>
      <c r="M413" s="60"/>
      <c r="N413" s="61"/>
      <c r="O413" s="60"/>
      <c r="P413" s="60"/>
      <c r="Q413" s="60"/>
      <c r="R413" s="60"/>
      <c r="S413" s="60"/>
    </row>
    <row r="414" spans="2:19" ht="15" x14ac:dyDescent="0.25">
      <c r="B414" s="62"/>
      <c r="D414" s="63"/>
      <c r="E414" s="60"/>
      <c r="F414" s="60"/>
      <c r="G414" s="60"/>
      <c r="H414" s="60"/>
      <c r="I414" s="60"/>
      <c r="J414" s="60"/>
      <c r="K414" s="60"/>
      <c r="L414" s="60"/>
      <c r="M414" s="60"/>
      <c r="N414" s="61"/>
      <c r="O414" s="60"/>
      <c r="P414" s="60"/>
      <c r="Q414" s="60"/>
      <c r="R414" s="60"/>
      <c r="S414" s="60"/>
    </row>
    <row r="415" spans="2:19" ht="15" x14ac:dyDescent="0.25">
      <c r="B415" s="62"/>
      <c r="D415" s="63"/>
      <c r="E415" s="60"/>
      <c r="F415" s="60"/>
      <c r="G415" s="60"/>
      <c r="H415" s="60"/>
      <c r="I415" s="60"/>
      <c r="J415" s="60"/>
      <c r="K415" s="60"/>
      <c r="L415" s="60"/>
      <c r="M415" s="60"/>
      <c r="N415" s="61"/>
      <c r="O415" s="60"/>
      <c r="P415" s="60"/>
      <c r="Q415" s="60"/>
      <c r="R415" s="60"/>
      <c r="S415" s="60"/>
    </row>
    <row r="416" spans="2:19" ht="15" x14ac:dyDescent="0.25">
      <c r="B416" s="62"/>
      <c r="D416" s="63"/>
      <c r="E416" s="60"/>
      <c r="F416" s="60"/>
      <c r="G416" s="60"/>
      <c r="H416" s="60"/>
      <c r="I416" s="60"/>
      <c r="J416" s="60"/>
      <c r="K416" s="60"/>
      <c r="L416" s="60"/>
      <c r="M416" s="60"/>
      <c r="N416" s="61"/>
      <c r="O416" s="60"/>
      <c r="P416" s="60"/>
      <c r="Q416" s="60"/>
      <c r="R416" s="60"/>
      <c r="S416" s="60"/>
    </row>
    <row r="417" spans="2:19" ht="15" x14ac:dyDescent="0.25">
      <c r="B417" s="62"/>
      <c r="D417" s="63"/>
      <c r="E417" s="60"/>
      <c r="F417" s="60"/>
      <c r="G417" s="60"/>
      <c r="H417" s="60"/>
      <c r="I417" s="60"/>
      <c r="J417" s="60"/>
      <c r="K417" s="60"/>
      <c r="L417" s="60"/>
      <c r="M417" s="60"/>
      <c r="N417" s="61"/>
      <c r="O417" s="60"/>
      <c r="P417" s="60"/>
      <c r="Q417" s="60"/>
      <c r="R417" s="60"/>
      <c r="S417" s="60"/>
    </row>
    <row r="418" spans="2:19" ht="15" x14ac:dyDescent="0.25">
      <c r="B418" s="62"/>
      <c r="D418" s="63"/>
      <c r="E418" s="60"/>
      <c r="F418" s="60"/>
      <c r="G418" s="60"/>
      <c r="H418" s="60"/>
      <c r="I418" s="60"/>
      <c r="J418" s="60"/>
      <c r="K418" s="60"/>
      <c r="L418" s="60"/>
      <c r="M418" s="60"/>
      <c r="N418" s="61"/>
      <c r="O418" s="60"/>
      <c r="P418" s="60"/>
      <c r="Q418" s="60"/>
      <c r="R418" s="60"/>
      <c r="S418" s="60"/>
    </row>
    <row r="419" spans="2:19" ht="15" x14ac:dyDescent="0.25">
      <c r="B419" s="62"/>
      <c r="D419" s="63"/>
      <c r="E419" s="60"/>
      <c r="F419" s="60"/>
      <c r="G419" s="60"/>
      <c r="H419" s="60"/>
      <c r="I419" s="60"/>
      <c r="J419" s="60"/>
      <c r="K419" s="60"/>
      <c r="L419" s="60"/>
      <c r="M419" s="60"/>
      <c r="N419" s="61"/>
      <c r="O419" s="60"/>
      <c r="P419" s="60"/>
      <c r="Q419" s="60"/>
      <c r="R419" s="60"/>
      <c r="S419" s="60"/>
    </row>
    <row r="420" spans="2:19" ht="15" x14ac:dyDescent="0.25">
      <c r="B420" s="62"/>
      <c r="D420" s="63"/>
      <c r="E420" s="60"/>
      <c r="F420" s="60"/>
      <c r="G420" s="60"/>
      <c r="H420" s="60"/>
      <c r="I420" s="60"/>
      <c r="J420" s="60"/>
      <c r="K420" s="60"/>
      <c r="L420" s="60"/>
      <c r="M420" s="60"/>
      <c r="N420" s="61"/>
      <c r="O420" s="60"/>
      <c r="P420" s="60"/>
      <c r="Q420" s="60"/>
      <c r="R420" s="60"/>
      <c r="S420" s="60"/>
    </row>
    <row r="421" spans="2:19" ht="15" x14ac:dyDescent="0.25">
      <c r="B421" s="62"/>
      <c r="D421" s="63"/>
      <c r="E421" s="60"/>
      <c r="F421" s="60"/>
      <c r="G421" s="60"/>
      <c r="H421" s="60"/>
      <c r="I421" s="60"/>
      <c r="J421" s="60"/>
      <c r="K421" s="60"/>
      <c r="L421" s="60"/>
      <c r="M421" s="60"/>
      <c r="N421" s="61"/>
      <c r="O421" s="60"/>
      <c r="P421" s="60"/>
      <c r="Q421" s="60"/>
      <c r="R421" s="60"/>
      <c r="S421" s="60"/>
    </row>
    <row r="422" spans="2:19" ht="15" x14ac:dyDescent="0.25">
      <c r="B422" s="62"/>
      <c r="D422" s="63"/>
      <c r="E422" s="60"/>
      <c r="F422" s="60"/>
      <c r="G422" s="60"/>
      <c r="H422" s="60"/>
      <c r="I422" s="60"/>
      <c r="J422" s="60"/>
      <c r="K422" s="60"/>
      <c r="L422" s="60"/>
      <c r="M422" s="60"/>
      <c r="N422" s="61"/>
      <c r="O422" s="60"/>
      <c r="P422" s="60"/>
      <c r="Q422" s="60"/>
      <c r="R422" s="60"/>
      <c r="S422" s="60"/>
    </row>
    <row r="423" spans="2:19" ht="15" x14ac:dyDescent="0.25">
      <c r="B423" s="62"/>
      <c r="D423" s="63"/>
      <c r="E423" s="60"/>
      <c r="F423" s="60"/>
      <c r="G423" s="60"/>
      <c r="H423" s="60"/>
      <c r="I423" s="60"/>
      <c r="J423" s="60"/>
      <c r="K423" s="60"/>
      <c r="L423" s="60"/>
      <c r="M423" s="60"/>
      <c r="N423" s="61"/>
      <c r="O423" s="60"/>
      <c r="P423" s="60"/>
      <c r="Q423" s="60"/>
      <c r="R423" s="60"/>
      <c r="S423" s="60"/>
    </row>
    <row r="424" spans="2:19" ht="15" x14ac:dyDescent="0.25">
      <c r="B424" s="62"/>
      <c r="D424" s="63"/>
      <c r="E424" s="60"/>
      <c r="F424" s="60"/>
      <c r="G424" s="60"/>
      <c r="H424" s="60"/>
      <c r="I424" s="60"/>
      <c r="J424" s="60"/>
      <c r="K424" s="60"/>
      <c r="L424" s="60"/>
      <c r="M424" s="60"/>
      <c r="N424" s="61"/>
      <c r="O424" s="60"/>
      <c r="P424" s="60"/>
      <c r="Q424" s="60"/>
      <c r="R424" s="60"/>
      <c r="S424" s="60"/>
    </row>
    <row r="425" spans="2:19" ht="15" x14ac:dyDescent="0.25">
      <c r="B425" s="62"/>
      <c r="D425" s="63"/>
      <c r="E425" s="60"/>
      <c r="F425" s="60"/>
      <c r="G425" s="60"/>
      <c r="H425" s="60"/>
      <c r="I425" s="60"/>
      <c r="J425" s="60"/>
      <c r="K425" s="60"/>
      <c r="L425" s="60"/>
      <c r="M425" s="60"/>
      <c r="N425" s="61"/>
      <c r="O425" s="60"/>
      <c r="P425" s="60"/>
      <c r="Q425" s="60"/>
      <c r="R425" s="60"/>
      <c r="S425" s="60"/>
    </row>
    <row r="426" spans="2:19" ht="15" x14ac:dyDescent="0.25">
      <c r="B426" s="62"/>
      <c r="D426" s="63"/>
      <c r="E426" s="60"/>
      <c r="F426" s="60"/>
      <c r="G426" s="60"/>
      <c r="H426" s="60"/>
      <c r="I426" s="60"/>
      <c r="J426" s="60"/>
      <c r="K426" s="60"/>
      <c r="L426" s="60"/>
      <c r="M426" s="60"/>
      <c r="N426" s="61"/>
      <c r="O426" s="60"/>
      <c r="P426" s="60"/>
      <c r="Q426" s="60"/>
      <c r="R426" s="60"/>
      <c r="S426" s="60"/>
    </row>
    <row r="427" spans="2:19" ht="15" x14ac:dyDescent="0.25">
      <c r="B427" s="62"/>
      <c r="D427" s="63"/>
      <c r="E427" s="60"/>
      <c r="F427" s="60"/>
      <c r="G427" s="60"/>
      <c r="H427" s="60"/>
      <c r="I427" s="60"/>
      <c r="J427" s="60"/>
      <c r="K427" s="60"/>
      <c r="L427" s="60"/>
      <c r="M427" s="60"/>
      <c r="N427" s="61"/>
      <c r="O427" s="60"/>
      <c r="P427" s="60"/>
      <c r="Q427" s="60"/>
      <c r="R427" s="60"/>
      <c r="S427" s="60"/>
    </row>
    <row r="428" spans="2:19" ht="15" x14ac:dyDescent="0.25">
      <c r="B428" s="62"/>
      <c r="D428" s="63"/>
      <c r="E428" s="60"/>
      <c r="F428" s="60"/>
      <c r="G428" s="60"/>
      <c r="H428" s="60"/>
      <c r="I428" s="60"/>
      <c r="J428" s="60"/>
      <c r="K428" s="60"/>
      <c r="L428" s="60"/>
      <c r="M428" s="60"/>
      <c r="N428" s="61"/>
      <c r="O428" s="60"/>
      <c r="P428" s="60"/>
      <c r="Q428" s="60"/>
      <c r="R428" s="60"/>
      <c r="S428" s="60"/>
    </row>
    <row r="429" spans="2:19" ht="15" x14ac:dyDescent="0.25">
      <c r="B429" s="62"/>
      <c r="D429" s="63"/>
      <c r="E429" s="60"/>
      <c r="F429" s="60"/>
      <c r="G429" s="60"/>
      <c r="H429" s="60"/>
      <c r="I429" s="60"/>
      <c r="J429" s="60"/>
      <c r="K429" s="60"/>
      <c r="L429" s="60"/>
      <c r="M429" s="60"/>
      <c r="N429" s="61"/>
      <c r="O429" s="60"/>
      <c r="P429" s="60"/>
      <c r="Q429" s="60"/>
      <c r="R429" s="60"/>
      <c r="S429" s="60"/>
    </row>
    <row r="430" spans="2:19" ht="15" x14ac:dyDescent="0.25">
      <c r="B430" s="62"/>
      <c r="D430" s="63"/>
      <c r="E430" s="60"/>
      <c r="F430" s="60"/>
      <c r="G430" s="60"/>
      <c r="H430" s="60"/>
      <c r="I430" s="60"/>
      <c r="J430" s="60"/>
      <c r="K430" s="60"/>
      <c r="L430" s="60"/>
      <c r="M430" s="60"/>
      <c r="N430" s="61"/>
      <c r="O430" s="60"/>
      <c r="P430" s="60"/>
      <c r="Q430" s="60"/>
      <c r="R430" s="60"/>
      <c r="S430" s="60"/>
    </row>
    <row r="431" spans="2:19" ht="15" x14ac:dyDescent="0.25">
      <c r="B431" s="62"/>
      <c r="D431" s="63"/>
      <c r="E431" s="60"/>
      <c r="F431" s="60"/>
      <c r="G431" s="60"/>
      <c r="H431" s="60"/>
      <c r="I431" s="60"/>
      <c r="J431" s="60"/>
      <c r="K431" s="60"/>
      <c r="L431" s="60"/>
      <c r="M431" s="60"/>
      <c r="N431" s="61"/>
      <c r="O431" s="60"/>
      <c r="P431" s="60"/>
      <c r="Q431" s="60"/>
      <c r="R431" s="60"/>
      <c r="S431" s="60"/>
    </row>
    <row r="432" spans="2:19" ht="15" x14ac:dyDescent="0.25">
      <c r="B432" s="62"/>
      <c r="D432" s="63"/>
      <c r="E432" s="60"/>
      <c r="F432" s="60"/>
      <c r="G432" s="60"/>
      <c r="H432" s="60"/>
      <c r="I432" s="60"/>
      <c r="J432" s="60"/>
      <c r="K432" s="60"/>
      <c r="L432" s="60"/>
      <c r="M432" s="60"/>
      <c r="N432" s="61"/>
      <c r="O432" s="60"/>
      <c r="P432" s="60"/>
      <c r="Q432" s="60"/>
      <c r="R432" s="60"/>
      <c r="S432" s="60"/>
    </row>
    <row r="433" spans="2:19" ht="15" x14ac:dyDescent="0.25">
      <c r="B433" s="62"/>
      <c r="D433" s="63"/>
      <c r="E433" s="60"/>
      <c r="F433" s="60"/>
      <c r="G433" s="60"/>
      <c r="H433" s="60"/>
      <c r="I433" s="60"/>
      <c r="J433" s="60"/>
      <c r="K433" s="60"/>
      <c r="L433" s="60"/>
      <c r="M433" s="60"/>
      <c r="N433" s="61"/>
      <c r="O433" s="60"/>
      <c r="P433" s="60"/>
      <c r="Q433" s="60"/>
      <c r="R433" s="60"/>
      <c r="S433" s="60"/>
    </row>
    <row r="434" spans="2:19" ht="15" x14ac:dyDescent="0.25">
      <c r="B434" s="62"/>
      <c r="D434" s="63"/>
      <c r="E434" s="60"/>
      <c r="F434" s="60"/>
      <c r="G434" s="60"/>
      <c r="H434" s="60"/>
      <c r="I434" s="60"/>
      <c r="J434" s="60"/>
      <c r="K434" s="60"/>
      <c r="L434" s="60"/>
      <c r="M434" s="60"/>
      <c r="N434" s="61"/>
      <c r="O434" s="60"/>
      <c r="P434" s="60"/>
      <c r="Q434" s="60"/>
      <c r="R434" s="60"/>
      <c r="S434" s="60"/>
    </row>
    <row r="435" spans="2:19" ht="15" x14ac:dyDescent="0.25">
      <c r="B435" s="62"/>
      <c r="D435" s="63"/>
      <c r="E435" s="60"/>
      <c r="F435" s="60"/>
      <c r="G435" s="60"/>
      <c r="H435" s="60"/>
      <c r="I435" s="60"/>
      <c r="J435" s="60"/>
      <c r="K435" s="60"/>
      <c r="L435" s="60"/>
      <c r="M435" s="60"/>
      <c r="N435" s="61"/>
      <c r="O435" s="60"/>
      <c r="P435" s="60"/>
      <c r="Q435" s="60"/>
      <c r="R435" s="60"/>
      <c r="S435" s="60"/>
    </row>
    <row r="436" spans="2:19" ht="15" x14ac:dyDescent="0.25">
      <c r="B436" s="62"/>
      <c r="D436" s="63"/>
      <c r="E436" s="60"/>
      <c r="F436" s="60"/>
      <c r="G436" s="60"/>
      <c r="H436" s="60"/>
      <c r="I436" s="60"/>
      <c r="J436" s="60"/>
      <c r="K436" s="60"/>
      <c r="L436" s="60"/>
      <c r="M436" s="60"/>
      <c r="N436" s="61"/>
      <c r="O436" s="60"/>
      <c r="P436" s="60"/>
      <c r="Q436" s="60"/>
      <c r="R436" s="60"/>
      <c r="S436" s="60"/>
    </row>
    <row r="437" spans="2:19" ht="15" x14ac:dyDescent="0.25">
      <c r="B437" s="62"/>
      <c r="D437" s="63"/>
      <c r="E437" s="60"/>
      <c r="F437" s="60"/>
      <c r="G437" s="60"/>
      <c r="H437" s="60"/>
      <c r="I437" s="60"/>
      <c r="J437" s="60"/>
      <c r="K437" s="60"/>
      <c r="L437" s="60"/>
      <c r="M437" s="60"/>
      <c r="N437" s="61"/>
      <c r="O437" s="60"/>
      <c r="P437" s="60"/>
      <c r="Q437" s="60"/>
      <c r="R437" s="60"/>
      <c r="S437" s="60"/>
    </row>
    <row r="438" spans="2:19" ht="15" x14ac:dyDescent="0.25">
      <c r="B438" s="62"/>
      <c r="D438" s="63"/>
      <c r="E438" s="60"/>
      <c r="F438" s="60"/>
      <c r="G438" s="60"/>
      <c r="H438" s="60"/>
      <c r="I438" s="60"/>
      <c r="J438" s="60"/>
      <c r="K438" s="60"/>
      <c r="L438" s="60"/>
      <c r="M438" s="60"/>
      <c r="N438" s="61"/>
      <c r="O438" s="60"/>
      <c r="P438" s="60"/>
      <c r="Q438" s="60"/>
      <c r="R438" s="60"/>
      <c r="S438" s="60"/>
    </row>
    <row r="439" spans="2:19" ht="15" x14ac:dyDescent="0.25">
      <c r="B439" s="62"/>
      <c r="D439" s="63"/>
      <c r="E439" s="60"/>
      <c r="F439" s="60"/>
      <c r="G439" s="60"/>
      <c r="H439" s="60"/>
      <c r="I439" s="60"/>
      <c r="J439" s="60"/>
      <c r="K439" s="60"/>
      <c r="L439" s="60"/>
      <c r="M439" s="60"/>
      <c r="N439" s="61"/>
      <c r="O439" s="60"/>
      <c r="P439" s="60"/>
      <c r="Q439" s="60"/>
      <c r="R439" s="60"/>
      <c r="S439" s="60"/>
    </row>
    <row r="440" spans="2:19" ht="15" x14ac:dyDescent="0.25">
      <c r="B440" s="62"/>
      <c r="D440" s="63"/>
      <c r="E440" s="60"/>
      <c r="F440" s="60"/>
      <c r="G440" s="60"/>
      <c r="H440" s="60"/>
      <c r="I440" s="60"/>
      <c r="J440" s="60"/>
      <c r="K440" s="60"/>
      <c r="L440" s="60"/>
      <c r="M440" s="60"/>
      <c r="N440" s="61"/>
      <c r="O440" s="60"/>
      <c r="P440" s="60"/>
      <c r="Q440" s="60"/>
      <c r="R440" s="60"/>
      <c r="S440" s="60"/>
    </row>
    <row r="441" spans="2:19" ht="15" x14ac:dyDescent="0.25">
      <c r="B441" s="62"/>
      <c r="D441" s="63"/>
      <c r="E441" s="60"/>
      <c r="F441" s="60"/>
      <c r="G441" s="60"/>
      <c r="H441" s="60"/>
      <c r="I441" s="60"/>
      <c r="J441" s="60"/>
      <c r="K441" s="60"/>
      <c r="L441" s="60"/>
      <c r="M441" s="60"/>
      <c r="N441" s="61"/>
      <c r="O441" s="60"/>
      <c r="P441" s="60"/>
      <c r="Q441" s="60"/>
      <c r="R441" s="60"/>
      <c r="S441" s="60"/>
    </row>
    <row r="442" spans="2:19" ht="15" x14ac:dyDescent="0.25">
      <c r="B442" s="62"/>
      <c r="D442" s="63"/>
      <c r="E442" s="60"/>
      <c r="F442" s="60"/>
      <c r="G442" s="60"/>
      <c r="H442" s="60"/>
      <c r="I442" s="60"/>
      <c r="J442" s="60"/>
      <c r="K442" s="60"/>
      <c r="L442" s="60"/>
      <c r="M442" s="60"/>
      <c r="N442" s="61"/>
      <c r="O442" s="60"/>
      <c r="P442" s="60"/>
      <c r="Q442" s="60"/>
      <c r="R442" s="60"/>
      <c r="S442" s="60"/>
    </row>
    <row r="443" spans="2:19" ht="15" x14ac:dyDescent="0.25">
      <c r="B443" s="62"/>
      <c r="D443" s="63"/>
      <c r="E443" s="60"/>
      <c r="F443" s="60"/>
      <c r="G443" s="60"/>
      <c r="H443" s="60"/>
      <c r="I443" s="60"/>
      <c r="J443" s="60"/>
      <c r="K443" s="60"/>
      <c r="L443" s="60"/>
      <c r="M443" s="60"/>
      <c r="N443" s="61"/>
      <c r="O443" s="60"/>
      <c r="P443" s="60"/>
      <c r="Q443" s="60"/>
      <c r="R443" s="60"/>
      <c r="S443" s="60"/>
    </row>
    <row r="444" spans="2:19" ht="15" x14ac:dyDescent="0.25">
      <c r="B444" s="62"/>
      <c r="D444" s="63"/>
      <c r="E444" s="60"/>
      <c r="F444" s="60"/>
      <c r="G444" s="60"/>
      <c r="H444" s="60"/>
      <c r="I444" s="60"/>
      <c r="J444" s="60"/>
      <c r="K444" s="60"/>
      <c r="L444" s="60"/>
      <c r="M444" s="60"/>
      <c r="N444" s="61"/>
      <c r="O444" s="60"/>
      <c r="P444" s="60"/>
      <c r="Q444" s="60"/>
      <c r="R444" s="60"/>
      <c r="S444" s="60"/>
    </row>
    <row r="445" spans="2:19" ht="15" x14ac:dyDescent="0.25">
      <c r="B445" s="62"/>
      <c r="D445" s="63"/>
      <c r="E445" s="60"/>
      <c r="F445" s="60"/>
      <c r="G445" s="60"/>
      <c r="H445" s="60"/>
      <c r="I445" s="60"/>
      <c r="J445" s="60"/>
      <c r="K445" s="60"/>
      <c r="L445" s="60"/>
      <c r="M445" s="60"/>
      <c r="N445" s="61"/>
      <c r="O445" s="60"/>
      <c r="P445" s="60"/>
      <c r="Q445" s="60"/>
      <c r="R445" s="60"/>
      <c r="S445" s="60"/>
    </row>
    <row r="446" spans="2:19" ht="15" x14ac:dyDescent="0.25">
      <c r="B446" s="62"/>
      <c r="D446" s="63"/>
      <c r="E446" s="60"/>
      <c r="F446" s="60"/>
      <c r="G446" s="60"/>
      <c r="H446" s="60"/>
      <c r="I446" s="60"/>
      <c r="J446" s="60"/>
      <c r="K446" s="60"/>
      <c r="L446" s="60"/>
      <c r="M446" s="60"/>
      <c r="N446" s="61"/>
      <c r="O446" s="60"/>
      <c r="P446" s="60"/>
      <c r="Q446" s="60"/>
      <c r="R446" s="60"/>
      <c r="S446" s="60"/>
    </row>
    <row r="447" spans="2:19" ht="15" x14ac:dyDescent="0.25">
      <c r="B447" s="62"/>
      <c r="D447" s="63"/>
      <c r="E447" s="60"/>
      <c r="F447" s="60"/>
      <c r="G447" s="60"/>
      <c r="H447" s="60"/>
      <c r="I447" s="60"/>
      <c r="J447" s="60"/>
      <c r="K447" s="60"/>
      <c r="L447" s="60"/>
      <c r="M447" s="60"/>
      <c r="N447" s="61"/>
      <c r="O447" s="60"/>
      <c r="P447" s="60"/>
      <c r="Q447" s="60"/>
      <c r="R447" s="60"/>
      <c r="S447" s="60"/>
    </row>
    <row r="448" spans="2:19" ht="15" x14ac:dyDescent="0.25">
      <c r="B448" s="62"/>
      <c r="D448" s="63"/>
      <c r="E448" s="60"/>
      <c r="F448" s="60"/>
      <c r="G448" s="60"/>
      <c r="H448" s="60"/>
      <c r="I448" s="60"/>
      <c r="J448" s="60"/>
      <c r="K448" s="60"/>
      <c r="L448" s="60"/>
      <c r="M448" s="60"/>
      <c r="N448" s="61"/>
      <c r="O448" s="60"/>
      <c r="P448" s="60"/>
      <c r="Q448" s="60"/>
      <c r="R448" s="60"/>
      <c r="S448" s="60"/>
    </row>
    <row r="449" spans="2:19" ht="15" x14ac:dyDescent="0.25">
      <c r="B449" s="62"/>
      <c r="D449" s="63"/>
      <c r="E449" s="60"/>
      <c r="F449" s="60"/>
      <c r="G449" s="60"/>
      <c r="H449" s="60"/>
      <c r="I449" s="60"/>
      <c r="J449" s="60"/>
      <c r="K449" s="60"/>
      <c r="L449" s="60"/>
      <c r="M449" s="60"/>
      <c r="N449" s="61"/>
      <c r="O449" s="60"/>
      <c r="P449" s="60"/>
      <c r="Q449" s="60"/>
      <c r="R449" s="60"/>
      <c r="S449" s="60"/>
    </row>
    <row r="450" spans="2:19" ht="15" x14ac:dyDescent="0.25">
      <c r="B450" s="62"/>
      <c r="D450" s="63"/>
      <c r="E450" s="60"/>
      <c r="F450" s="60"/>
      <c r="G450" s="60"/>
      <c r="H450" s="60"/>
      <c r="I450" s="60"/>
      <c r="J450" s="60"/>
      <c r="K450" s="60"/>
      <c r="L450" s="60"/>
      <c r="M450" s="60"/>
      <c r="N450" s="61"/>
      <c r="O450" s="60"/>
      <c r="P450" s="60"/>
      <c r="Q450" s="60"/>
      <c r="R450" s="60"/>
      <c r="S450" s="60"/>
    </row>
    <row r="451" spans="2:19" ht="15" x14ac:dyDescent="0.25">
      <c r="B451" s="62"/>
      <c r="D451" s="63"/>
      <c r="E451" s="60"/>
      <c r="F451" s="60"/>
      <c r="G451" s="60"/>
      <c r="H451" s="60"/>
      <c r="I451" s="60"/>
      <c r="J451" s="60"/>
      <c r="K451" s="60"/>
      <c r="L451" s="60"/>
      <c r="M451" s="60"/>
      <c r="N451" s="61"/>
      <c r="O451" s="60"/>
      <c r="P451" s="60"/>
      <c r="Q451" s="60"/>
      <c r="R451" s="60"/>
      <c r="S451" s="60"/>
    </row>
    <row r="452" spans="2:19" ht="15" x14ac:dyDescent="0.25">
      <c r="B452" s="62"/>
      <c r="D452" s="63"/>
      <c r="E452" s="60"/>
      <c r="F452" s="60"/>
      <c r="G452" s="60"/>
      <c r="H452" s="60"/>
      <c r="I452" s="60"/>
      <c r="J452" s="60"/>
      <c r="K452" s="60"/>
      <c r="L452" s="60"/>
      <c r="M452" s="60"/>
      <c r="N452" s="61"/>
      <c r="O452" s="60"/>
      <c r="P452" s="60"/>
      <c r="Q452" s="60"/>
      <c r="R452" s="60"/>
      <c r="S452" s="60"/>
    </row>
    <row r="453" spans="2:19" ht="15" x14ac:dyDescent="0.25">
      <c r="B453" s="62"/>
      <c r="D453" s="63"/>
      <c r="E453" s="60"/>
      <c r="F453" s="60"/>
      <c r="G453" s="60"/>
      <c r="H453" s="60"/>
      <c r="I453" s="60"/>
      <c r="J453" s="60"/>
      <c r="K453" s="60"/>
      <c r="L453" s="60"/>
      <c r="M453" s="60"/>
      <c r="N453" s="61"/>
      <c r="O453" s="60"/>
      <c r="P453" s="60"/>
      <c r="Q453" s="60"/>
      <c r="R453" s="60"/>
      <c r="S453" s="60"/>
    </row>
    <row r="454" spans="2:19" ht="15" x14ac:dyDescent="0.25">
      <c r="B454" s="62"/>
      <c r="D454" s="63"/>
      <c r="E454" s="60"/>
      <c r="F454" s="60"/>
      <c r="G454" s="60"/>
      <c r="H454" s="60"/>
      <c r="I454" s="60"/>
      <c r="J454" s="60"/>
      <c r="K454" s="60"/>
      <c r="L454" s="60"/>
      <c r="M454" s="60"/>
      <c r="N454" s="61"/>
      <c r="O454" s="60"/>
      <c r="P454" s="60"/>
      <c r="Q454" s="60"/>
      <c r="R454" s="60"/>
      <c r="S454" s="60"/>
    </row>
    <row r="455" spans="2:19" ht="15" x14ac:dyDescent="0.25">
      <c r="B455" s="62"/>
      <c r="D455" s="63"/>
      <c r="E455" s="60"/>
      <c r="F455" s="60"/>
      <c r="G455" s="60"/>
      <c r="H455" s="60"/>
      <c r="I455" s="60"/>
      <c r="J455" s="60"/>
      <c r="K455" s="60"/>
      <c r="L455" s="60"/>
      <c r="M455" s="60"/>
      <c r="N455" s="61"/>
      <c r="O455" s="60"/>
      <c r="P455" s="60"/>
      <c r="Q455" s="60"/>
      <c r="R455" s="60"/>
      <c r="S455" s="60"/>
    </row>
    <row r="456" spans="2:19" ht="15" x14ac:dyDescent="0.25">
      <c r="B456" s="62"/>
      <c r="D456" s="63"/>
      <c r="E456" s="60"/>
      <c r="F456" s="60"/>
      <c r="G456" s="60"/>
      <c r="H456" s="60"/>
      <c r="I456" s="60"/>
      <c r="J456" s="60"/>
      <c r="K456" s="60"/>
      <c r="L456" s="60"/>
      <c r="M456" s="60"/>
      <c r="N456" s="61"/>
      <c r="O456" s="60"/>
      <c r="P456" s="60"/>
      <c r="Q456" s="60"/>
      <c r="R456" s="60"/>
      <c r="S456" s="60"/>
    </row>
    <row r="457" spans="2:19" ht="15" x14ac:dyDescent="0.25">
      <c r="B457" s="62"/>
      <c r="D457" s="63"/>
      <c r="E457" s="60"/>
      <c r="F457" s="60"/>
      <c r="G457" s="60"/>
      <c r="H457" s="60"/>
      <c r="I457" s="60"/>
      <c r="J457" s="60"/>
      <c r="K457" s="60"/>
      <c r="L457" s="60"/>
      <c r="M457" s="60"/>
      <c r="N457" s="61"/>
      <c r="O457" s="60"/>
      <c r="P457" s="60"/>
      <c r="Q457" s="60"/>
      <c r="R457" s="60"/>
      <c r="S457" s="60"/>
    </row>
    <row r="458" spans="2:19" ht="15" x14ac:dyDescent="0.25">
      <c r="B458" s="62"/>
      <c r="D458" s="63"/>
      <c r="E458" s="60"/>
      <c r="F458" s="60"/>
      <c r="G458" s="60"/>
      <c r="H458" s="60"/>
      <c r="I458" s="60"/>
      <c r="J458" s="60"/>
      <c r="K458" s="60"/>
      <c r="L458" s="60"/>
      <c r="M458" s="60"/>
      <c r="N458" s="61"/>
      <c r="O458" s="60"/>
      <c r="P458" s="60"/>
      <c r="Q458" s="60"/>
      <c r="R458" s="60"/>
      <c r="S458" s="60"/>
    </row>
    <row r="459" spans="2:19" ht="15" x14ac:dyDescent="0.25">
      <c r="B459" s="62"/>
      <c r="D459" s="63"/>
      <c r="E459" s="60"/>
      <c r="F459" s="60"/>
      <c r="G459" s="60"/>
      <c r="H459" s="60"/>
      <c r="I459" s="60"/>
      <c r="J459" s="60"/>
      <c r="K459" s="60"/>
      <c r="L459" s="60"/>
      <c r="M459" s="60"/>
      <c r="N459" s="61"/>
      <c r="O459" s="60"/>
      <c r="P459" s="60"/>
      <c r="Q459" s="60"/>
      <c r="R459" s="60"/>
      <c r="S459" s="60"/>
    </row>
    <row r="460" spans="2:19" ht="15" x14ac:dyDescent="0.25">
      <c r="B460" s="62"/>
      <c r="D460" s="63"/>
      <c r="E460" s="60"/>
      <c r="F460" s="60"/>
      <c r="G460" s="60"/>
      <c r="H460" s="60"/>
      <c r="I460" s="60"/>
      <c r="J460" s="60"/>
      <c r="K460" s="60"/>
      <c r="L460" s="60"/>
      <c r="M460" s="60"/>
      <c r="N460" s="61"/>
      <c r="O460" s="60"/>
      <c r="P460" s="60"/>
      <c r="Q460" s="60"/>
      <c r="R460" s="60"/>
      <c r="S460" s="60"/>
    </row>
    <row r="461" spans="2:19" ht="15" x14ac:dyDescent="0.25">
      <c r="B461" s="62"/>
      <c r="D461" s="63"/>
      <c r="E461" s="60"/>
      <c r="F461" s="60"/>
      <c r="G461" s="60"/>
      <c r="H461" s="60"/>
      <c r="I461" s="60"/>
      <c r="J461" s="60"/>
      <c r="K461" s="60"/>
      <c r="L461" s="60"/>
      <c r="M461" s="60"/>
      <c r="N461" s="61"/>
      <c r="O461" s="60"/>
      <c r="P461" s="60"/>
      <c r="Q461" s="60"/>
      <c r="R461" s="60"/>
      <c r="S461" s="60"/>
    </row>
    <row r="462" spans="2:19" ht="15" x14ac:dyDescent="0.25">
      <c r="B462" s="62"/>
      <c r="D462" s="63"/>
      <c r="E462" s="60"/>
      <c r="F462" s="60"/>
      <c r="G462" s="60"/>
      <c r="H462" s="60"/>
      <c r="I462" s="60"/>
      <c r="J462" s="60"/>
      <c r="K462" s="60"/>
      <c r="L462" s="60"/>
      <c r="M462" s="60"/>
      <c r="N462" s="61"/>
      <c r="O462" s="60"/>
      <c r="P462" s="60"/>
      <c r="Q462" s="60"/>
      <c r="R462" s="60"/>
      <c r="S462" s="60"/>
    </row>
    <row r="463" spans="2:19" ht="15" x14ac:dyDescent="0.25">
      <c r="B463" s="62"/>
      <c r="D463" s="63"/>
      <c r="E463" s="60"/>
      <c r="F463" s="60"/>
      <c r="G463" s="60"/>
      <c r="H463" s="60"/>
      <c r="I463" s="60"/>
      <c r="J463" s="60"/>
      <c r="K463" s="60"/>
      <c r="L463" s="60"/>
      <c r="M463" s="60"/>
      <c r="N463" s="61"/>
      <c r="O463" s="60"/>
      <c r="P463" s="60"/>
      <c r="Q463" s="60"/>
      <c r="R463" s="60"/>
      <c r="S463" s="60"/>
    </row>
    <row r="464" spans="2:19" ht="15" x14ac:dyDescent="0.25">
      <c r="B464" s="62"/>
      <c r="D464" s="63"/>
      <c r="E464" s="60"/>
      <c r="F464" s="60"/>
      <c r="G464" s="60"/>
      <c r="H464" s="60"/>
      <c r="I464" s="60"/>
      <c r="J464" s="60"/>
      <c r="K464" s="60"/>
      <c r="L464" s="60"/>
      <c r="M464" s="60"/>
      <c r="N464" s="61"/>
      <c r="O464" s="60"/>
      <c r="P464" s="60"/>
      <c r="Q464" s="60"/>
      <c r="R464" s="60"/>
      <c r="S464" s="60"/>
    </row>
    <row r="465" spans="2:19" ht="15" x14ac:dyDescent="0.25">
      <c r="B465" s="62"/>
      <c r="D465" s="63"/>
      <c r="E465" s="60"/>
      <c r="F465" s="60"/>
      <c r="G465" s="60"/>
      <c r="H465" s="60"/>
      <c r="I465" s="60"/>
      <c r="J465" s="60"/>
      <c r="K465" s="60"/>
      <c r="L465" s="60"/>
      <c r="M465" s="60"/>
      <c r="N465" s="61"/>
      <c r="O465" s="60"/>
      <c r="P465" s="60"/>
      <c r="Q465" s="60"/>
      <c r="R465" s="60"/>
      <c r="S465" s="60"/>
    </row>
    <row r="466" spans="2:19" ht="15" x14ac:dyDescent="0.25">
      <c r="B466" s="62"/>
      <c r="D466" s="63"/>
      <c r="E466" s="60"/>
      <c r="F466" s="60"/>
      <c r="G466" s="60"/>
      <c r="H466" s="60"/>
      <c r="I466" s="60"/>
      <c r="J466" s="60"/>
      <c r="K466" s="60"/>
      <c r="L466" s="60"/>
      <c r="M466" s="60"/>
      <c r="N466" s="61"/>
      <c r="O466" s="60"/>
      <c r="P466" s="60"/>
      <c r="Q466" s="60"/>
      <c r="R466" s="60"/>
      <c r="S466" s="60"/>
    </row>
    <row r="467" spans="2:19" ht="15" x14ac:dyDescent="0.25">
      <c r="B467" s="62"/>
      <c r="D467" s="63"/>
      <c r="E467" s="60"/>
      <c r="F467" s="60"/>
      <c r="G467" s="60"/>
      <c r="H467" s="60"/>
      <c r="I467" s="60"/>
      <c r="J467" s="60"/>
      <c r="K467" s="60"/>
      <c r="L467" s="60"/>
      <c r="M467" s="60"/>
      <c r="N467" s="61"/>
      <c r="O467" s="60"/>
      <c r="P467" s="60"/>
      <c r="Q467" s="60"/>
      <c r="R467" s="60"/>
      <c r="S467" s="60"/>
    </row>
    <row r="468" spans="2:19" ht="15" x14ac:dyDescent="0.25">
      <c r="B468" s="62"/>
      <c r="D468" s="63"/>
      <c r="E468" s="60"/>
      <c r="F468" s="60"/>
      <c r="G468" s="60"/>
      <c r="H468" s="60"/>
      <c r="I468" s="60"/>
      <c r="J468" s="60"/>
      <c r="K468" s="60"/>
      <c r="L468" s="60"/>
      <c r="M468" s="60"/>
      <c r="N468" s="61"/>
      <c r="O468" s="60"/>
      <c r="P468" s="60"/>
      <c r="Q468" s="60"/>
      <c r="R468" s="60"/>
      <c r="S468" s="60"/>
    </row>
    <row r="469" spans="2:19" ht="15" x14ac:dyDescent="0.25">
      <c r="B469" s="62"/>
      <c r="D469" s="63"/>
      <c r="E469" s="60"/>
      <c r="F469" s="60"/>
      <c r="G469" s="60"/>
      <c r="H469" s="60"/>
      <c r="I469" s="60"/>
      <c r="J469" s="60"/>
      <c r="K469" s="60"/>
      <c r="L469" s="60"/>
      <c r="M469" s="60"/>
      <c r="N469" s="61"/>
      <c r="O469" s="60"/>
      <c r="P469" s="60"/>
      <c r="Q469" s="60"/>
      <c r="R469" s="60"/>
      <c r="S469" s="60"/>
    </row>
    <row r="470" spans="2:19" ht="15" x14ac:dyDescent="0.25">
      <c r="B470" s="62"/>
      <c r="D470" s="63"/>
      <c r="E470" s="60"/>
      <c r="F470" s="60"/>
      <c r="G470" s="60"/>
      <c r="H470" s="60"/>
      <c r="I470" s="60"/>
      <c r="J470" s="60"/>
      <c r="K470" s="60"/>
      <c r="L470" s="60"/>
      <c r="M470" s="60"/>
      <c r="N470" s="61"/>
      <c r="O470" s="60"/>
      <c r="P470" s="60"/>
      <c r="Q470" s="60"/>
      <c r="R470" s="60"/>
      <c r="S470" s="60"/>
    </row>
    <row r="471" spans="2:19" ht="15" x14ac:dyDescent="0.25">
      <c r="B471" s="62"/>
      <c r="D471" s="63"/>
      <c r="E471" s="60"/>
      <c r="F471" s="60"/>
      <c r="G471" s="60"/>
      <c r="H471" s="60"/>
      <c r="I471" s="60"/>
      <c r="J471" s="60"/>
      <c r="K471" s="60"/>
      <c r="L471" s="60"/>
      <c r="M471" s="60"/>
      <c r="N471" s="61"/>
      <c r="O471" s="60"/>
      <c r="P471" s="60"/>
      <c r="Q471" s="60"/>
      <c r="R471" s="60"/>
      <c r="S471" s="60"/>
    </row>
    <row r="472" spans="2:19" ht="15" x14ac:dyDescent="0.25">
      <c r="B472" s="62"/>
      <c r="D472" s="63"/>
      <c r="E472" s="60"/>
      <c r="F472" s="60"/>
      <c r="G472" s="60"/>
      <c r="H472" s="60"/>
      <c r="I472" s="60"/>
      <c r="J472" s="60"/>
      <c r="K472" s="60"/>
      <c r="L472" s="60"/>
      <c r="M472" s="60"/>
      <c r="N472" s="61"/>
      <c r="O472" s="60"/>
      <c r="P472" s="60"/>
      <c r="Q472" s="60"/>
      <c r="R472" s="60"/>
      <c r="S472" s="60"/>
    </row>
    <row r="473" spans="2:19" ht="15" x14ac:dyDescent="0.25">
      <c r="B473" s="62"/>
      <c r="D473" s="63"/>
      <c r="E473" s="60"/>
      <c r="F473" s="60"/>
      <c r="G473" s="60"/>
      <c r="H473" s="60"/>
      <c r="I473" s="60"/>
      <c r="J473" s="60"/>
      <c r="K473" s="60"/>
      <c r="L473" s="60"/>
      <c r="M473" s="60"/>
      <c r="N473" s="61"/>
      <c r="O473" s="60"/>
      <c r="P473" s="60"/>
      <c r="Q473" s="60"/>
      <c r="R473" s="60"/>
      <c r="S473" s="60"/>
    </row>
    <row r="474" spans="2:19" ht="15" x14ac:dyDescent="0.25">
      <c r="B474" s="62"/>
      <c r="D474" s="63"/>
      <c r="E474" s="60"/>
      <c r="F474" s="60"/>
      <c r="G474" s="60"/>
      <c r="H474" s="60"/>
      <c r="I474" s="60"/>
      <c r="J474" s="60"/>
      <c r="K474" s="60"/>
      <c r="L474" s="60"/>
      <c r="M474" s="60"/>
      <c r="N474" s="61"/>
      <c r="O474" s="60"/>
      <c r="P474" s="60"/>
      <c r="Q474" s="60"/>
      <c r="R474" s="60"/>
      <c r="S474" s="60"/>
    </row>
    <row r="475" spans="2:19" ht="15" x14ac:dyDescent="0.25">
      <c r="B475" s="62"/>
      <c r="D475" s="63"/>
      <c r="E475" s="60"/>
      <c r="F475" s="60"/>
      <c r="G475" s="60"/>
      <c r="H475" s="60"/>
      <c r="I475" s="60"/>
      <c r="J475" s="60"/>
      <c r="K475" s="60"/>
      <c r="L475" s="60"/>
      <c r="M475" s="60"/>
      <c r="N475" s="61"/>
      <c r="O475" s="60"/>
      <c r="P475" s="60"/>
      <c r="Q475" s="60"/>
      <c r="R475" s="60"/>
      <c r="S475" s="60"/>
    </row>
    <row r="476" spans="2:19" ht="15" x14ac:dyDescent="0.25">
      <c r="B476" s="62"/>
      <c r="D476" s="63"/>
      <c r="E476" s="60"/>
      <c r="F476" s="60"/>
      <c r="G476" s="60"/>
      <c r="H476" s="60"/>
      <c r="I476" s="60"/>
      <c r="J476" s="60"/>
      <c r="K476" s="60"/>
      <c r="L476" s="60"/>
      <c r="M476" s="60"/>
      <c r="N476" s="61"/>
      <c r="O476" s="60"/>
      <c r="P476" s="60"/>
      <c r="Q476" s="60"/>
      <c r="R476" s="60"/>
      <c r="S476" s="60"/>
    </row>
    <row r="477" spans="2:19" ht="15" x14ac:dyDescent="0.25">
      <c r="B477" s="62"/>
      <c r="D477" s="63"/>
      <c r="E477" s="60"/>
      <c r="F477" s="60"/>
      <c r="G477" s="60"/>
      <c r="H477" s="60"/>
      <c r="I477" s="60"/>
      <c r="J477" s="60"/>
      <c r="K477" s="60"/>
      <c r="L477" s="60"/>
      <c r="M477" s="60"/>
      <c r="N477" s="61"/>
      <c r="O477" s="60"/>
      <c r="P477" s="60"/>
      <c r="Q477" s="60"/>
      <c r="R477" s="60"/>
      <c r="S477" s="60"/>
    </row>
    <row r="478" spans="2:19" ht="15" x14ac:dyDescent="0.25">
      <c r="B478" s="62"/>
      <c r="D478" s="63"/>
      <c r="E478" s="60"/>
      <c r="F478" s="60"/>
      <c r="G478" s="60"/>
      <c r="H478" s="60"/>
      <c r="I478" s="60"/>
      <c r="J478" s="60"/>
      <c r="K478" s="60"/>
      <c r="L478" s="60"/>
      <c r="M478" s="60"/>
      <c r="N478" s="61"/>
      <c r="O478" s="60"/>
      <c r="P478" s="60"/>
      <c r="Q478" s="60"/>
      <c r="R478" s="60"/>
      <c r="S478" s="60"/>
    </row>
    <row r="479" spans="2:19" ht="15" x14ac:dyDescent="0.25">
      <c r="B479" s="62"/>
      <c r="D479" s="63"/>
      <c r="E479" s="60"/>
      <c r="F479" s="60"/>
      <c r="G479" s="60"/>
      <c r="H479" s="60"/>
      <c r="I479" s="60"/>
      <c r="J479" s="60"/>
      <c r="K479" s="60"/>
      <c r="L479" s="60"/>
      <c r="M479" s="60"/>
      <c r="N479" s="61"/>
      <c r="O479" s="60"/>
      <c r="P479" s="60"/>
      <c r="Q479" s="60"/>
      <c r="R479" s="60"/>
      <c r="S479" s="60"/>
    </row>
    <row r="480" spans="2:19" ht="15" x14ac:dyDescent="0.25">
      <c r="B480" s="62"/>
      <c r="D480" s="63"/>
      <c r="E480" s="60"/>
      <c r="F480" s="60"/>
      <c r="G480" s="60"/>
      <c r="H480" s="60"/>
      <c r="I480" s="60"/>
      <c r="J480" s="60"/>
      <c r="K480" s="60"/>
      <c r="L480" s="60"/>
      <c r="M480" s="60"/>
      <c r="N480" s="61"/>
      <c r="O480" s="60"/>
      <c r="P480" s="60"/>
      <c r="Q480" s="60"/>
      <c r="R480" s="60"/>
      <c r="S480" s="60"/>
    </row>
    <row r="481" spans="2:19" ht="15" x14ac:dyDescent="0.25">
      <c r="B481" s="62"/>
      <c r="D481" s="63"/>
      <c r="E481" s="60"/>
      <c r="F481" s="60"/>
      <c r="G481" s="60"/>
      <c r="H481" s="60"/>
      <c r="I481" s="60"/>
      <c r="J481" s="60"/>
      <c r="K481" s="60"/>
      <c r="L481" s="60"/>
      <c r="M481" s="60"/>
      <c r="N481" s="61"/>
      <c r="O481" s="60"/>
      <c r="P481" s="60"/>
      <c r="Q481" s="60"/>
      <c r="R481" s="60"/>
      <c r="S481" s="60"/>
    </row>
    <row r="482" spans="2:19" ht="15" x14ac:dyDescent="0.25">
      <c r="B482" s="62"/>
      <c r="D482" s="63"/>
      <c r="E482" s="60"/>
      <c r="F482" s="60"/>
      <c r="G482" s="60"/>
      <c r="H482" s="60"/>
      <c r="I482" s="60"/>
      <c r="J482" s="60"/>
      <c r="K482" s="60"/>
      <c r="L482" s="60"/>
      <c r="M482" s="60"/>
      <c r="N482" s="61"/>
      <c r="O482" s="60"/>
      <c r="P482" s="60"/>
      <c r="Q482" s="60"/>
      <c r="R482" s="60"/>
      <c r="S482" s="60"/>
    </row>
    <row r="483" spans="2:19" ht="15" x14ac:dyDescent="0.25">
      <c r="B483" s="62"/>
      <c r="D483" s="63"/>
      <c r="E483" s="60"/>
      <c r="F483" s="60"/>
      <c r="G483" s="60"/>
      <c r="H483" s="60"/>
      <c r="I483" s="60"/>
      <c r="J483" s="60"/>
      <c r="K483" s="60"/>
      <c r="L483" s="60"/>
      <c r="M483" s="60"/>
      <c r="N483" s="61"/>
      <c r="O483" s="60"/>
      <c r="P483" s="60"/>
      <c r="Q483" s="60"/>
      <c r="R483" s="60"/>
      <c r="S483" s="60"/>
    </row>
    <row r="484" spans="2:19" ht="15" x14ac:dyDescent="0.25">
      <c r="B484" s="62"/>
      <c r="D484" s="63"/>
      <c r="E484" s="60"/>
      <c r="F484" s="60"/>
      <c r="G484" s="60"/>
      <c r="H484" s="60"/>
      <c r="I484" s="60"/>
      <c r="J484" s="60"/>
      <c r="K484" s="60"/>
      <c r="L484" s="60"/>
      <c r="M484" s="60"/>
      <c r="N484" s="61"/>
      <c r="O484" s="60"/>
      <c r="P484" s="60"/>
      <c r="Q484" s="60"/>
      <c r="R484" s="60"/>
      <c r="S484" s="60"/>
    </row>
    <row r="485" spans="2:19" ht="15" x14ac:dyDescent="0.25">
      <c r="B485" s="62"/>
      <c r="D485" s="63"/>
      <c r="E485" s="60"/>
      <c r="F485" s="60"/>
      <c r="G485" s="60"/>
      <c r="H485" s="60"/>
      <c r="I485" s="60"/>
      <c r="J485" s="60"/>
      <c r="K485" s="60"/>
      <c r="L485" s="60"/>
      <c r="M485" s="60"/>
      <c r="N485" s="61"/>
      <c r="O485" s="60"/>
      <c r="P485" s="60"/>
      <c r="Q485" s="60"/>
      <c r="R485" s="60"/>
      <c r="S485" s="60"/>
    </row>
    <row r="486" spans="2:19" ht="15" x14ac:dyDescent="0.25">
      <c r="B486" s="62"/>
      <c r="D486" s="63"/>
      <c r="E486" s="60"/>
      <c r="F486" s="60"/>
      <c r="G486" s="60"/>
      <c r="H486" s="60"/>
      <c r="I486" s="60"/>
      <c r="J486" s="60"/>
      <c r="K486" s="60"/>
      <c r="L486" s="60"/>
      <c r="M486" s="60"/>
      <c r="N486" s="61"/>
      <c r="O486" s="60"/>
      <c r="P486" s="60"/>
      <c r="Q486" s="60"/>
      <c r="R486" s="60"/>
      <c r="S486" s="60"/>
    </row>
    <row r="487" spans="2:19" ht="15" x14ac:dyDescent="0.25">
      <c r="B487" s="62"/>
      <c r="D487" s="63"/>
      <c r="E487" s="60"/>
      <c r="F487" s="60"/>
      <c r="G487" s="60"/>
      <c r="H487" s="60"/>
      <c r="I487" s="60"/>
      <c r="J487" s="60"/>
      <c r="K487" s="60"/>
      <c r="L487" s="60"/>
      <c r="M487" s="60"/>
      <c r="N487" s="61"/>
      <c r="O487" s="60"/>
      <c r="P487" s="60"/>
      <c r="Q487" s="60"/>
      <c r="R487" s="60"/>
      <c r="S487" s="60"/>
    </row>
    <row r="488" spans="2:19" ht="15" x14ac:dyDescent="0.25">
      <c r="B488" s="62"/>
      <c r="D488" s="63"/>
      <c r="E488" s="60"/>
      <c r="F488" s="60"/>
      <c r="G488" s="60"/>
      <c r="H488" s="60"/>
      <c r="I488" s="60"/>
      <c r="J488" s="60"/>
      <c r="K488" s="60"/>
      <c r="L488" s="60"/>
      <c r="M488" s="60"/>
      <c r="N488" s="61"/>
      <c r="O488" s="60"/>
      <c r="P488" s="60"/>
      <c r="Q488" s="60"/>
      <c r="R488" s="60"/>
      <c r="S488" s="60"/>
    </row>
    <row r="489" spans="2:19" ht="15" x14ac:dyDescent="0.25">
      <c r="B489" s="62"/>
      <c r="D489" s="63"/>
      <c r="E489" s="60"/>
      <c r="F489" s="60"/>
      <c r="G489" s="60"/>
      <c r="H489" s="60"/>
      <c r="I489" s="60"/>
      <c r="J489" s="60"/>
      <c r="K489" s="60"/>
      <c r="L489" s="60"/>
      <c r="M489" s="60"/>
      <c r="N489" s="61"/>
      <c r="O489" s="60"/>
      <c r="P489" s="60"/>
      <c r="Q489" s="60"/>
      <c r="R489" s="60"/>
      <c r="S489" s="60"/>
    </row>
    <row r="490" spans="2:19" ht="15" x14ac:dyDescent="0.25">
      <c r="B490" s="62"/>
      <c r="D490" s="63"/>
      <c r="E490" s="60"/>
      <c r="F490" s="60"/>
      <c r="G490" s="60"/>
      <c r="H490" s="60"/>
      <c r="I490" s="60"/>
      <c r="J490" s="60"/>
      <c r="K490" s="60"/>
      <c r="L490" s="60"/>
      <c r="M490" s="60"/>
      <c r="N490" s="61"/>
      <c r="O490" s="60"/>
      <c r="P490" s="60"/>
      <c r="Q490" s="60"/>
      <c r="R490" s="60"/>
      <c r="S490" s="60"/>
    </row>
    <row r="491" spans="2:19" ht="15" x14ac:dyDescent="0.25">
      <c r="B491" s="62"/>
      <c r="D491" s="63"/>
      <c r="E491" s="60"/>
      <c r="F491" s="60"/>
      <c r="G491" s="60"/>
      <c r="H491" s="60"/>
      <c r="I491" s="60"/>
      <c r="J491" s="60"/>
      <c r="K491" s="60"/>
      <c r="L491" s="60"/>
      <c r="M491" s="60"/>
      <c r="N491" s="61"/>
      <c r="O491" s="60"/>
      <c r="P491" s="60"/>
      <c r="Q491" s="60"/>
      <c r="R491" s="60"/>
      <c r="S491" s="60"/>
    </row>
    <row r="492" spans="2:19" ht="15" x14ac:dyDescent="0.25">
      <c r="B492" s="62"/>
      <c r="D492" s="63"/>
      <c r="E492" s="60"/>
      <c r="F492" s="60"/>
      <c r="G492" s="60"/>
      <c r="H492" s="60"/>
      <c r="I492" s="60"/>
      <c r="J492" s="60"/>
      <c r="K492" s="60"/>
      <c r="L492" s="60"/>
      <c r="M492" s="60"/>
      <c r="N492" s="61"/>
      <c r="O492" s="60"/>
      <c r="P492" s="60"/>
      <c r="Q492" s="60"/>
      <c r="R492" s="60"/>
      <c r="S492" s="60"/>
    </row>
    <row r="493" spans="2:19" ht="15" x14ac:dyDescent="0.25">
      <c r="B493" s="62"/>
      <c r="D493" s="63"/>
      <c r="E493" s="60"/>
      <c r="F493" s="60"/>
      <c r="G493" s="60"/>
      <c r="H493" s="60"/>
      <c r="I493" s="60"/>
      <c r="J493" s="60"/>
      <c r="K493" s="60"/>
      <c r="L493" s="60"/>
      <c r="M493" s="60"/>
      <c r="N493" s="61"/>
      <c r="O493" s="60"/>
      <c r="P493" s="60"/>
      <c r="Q493" s="60"/>
      <c r="R493" s="60"/>
      <c r="S493" s="60"/>
    </row>
    <row r="494" spans="2:19" ht="15" x14ac:dyDescent="0.25">
      <c r="B494" s="62"/>
      <c r="D494" s="63"/>
      <c r="E494" s="60"/>
      <c r="F494" s="60"/>
      <c r="G494" s="60"/>
      <c r="H494" s="60"/>
      <c r="I494" s="60"/>
      <c r="J494" s="60"/>
      <c r="K494" s="60"/>
      <c r="L494" s="60"/>
      <c r="M494" s="60"/>
      <c r="N494" s="61"/>
      <c r="O494" s="60"/>
      <c r="P494" s="60"/>
      <c r="Q494" s="60"/>
      <c r="R494" s="60"/>
      <c r="S494" s="60"/>
    </row>
    <row r="495" spans="2:19" ht="15" x14ac:dyDescent="0.25">
      <c r="B495" s="62"/>
      <c r="D495" s="63"/>
      <c r="E495" s="60"/>
      <c r="F495" s="60"/>
      <c r="G495" s="60"/>
      <c r="H495" s="60"/>
      <c r="I495" s="60"/>
      <c r="J495" s="60"/>
      <c r="K495" s="60"/>
      <c r="L495" s="60"/>
      <c r="M495" s="60"/>
      <c r="N495" s="61"/>
      <c r="O495" s="60"/>
      <c r="P495" s="60"/>
      <c r="Q495" s="60"/>
      <c r="R495" s="60"/>
      <c r="S495" s="60"/>
    </row>
    <row r="496" spans="2:19" ht="15" x14ac:dyDescent="0.25">
      <c r="B496" s="62"/>
      <c r="D496" s="63"/>
      <c r="E496" s="60"/>
      <c r="F496" s="60"/>
      <c r="G496" s="60"/>
      <c r="H496" s="60"/>
      <c r="I496" s="60"/>
      <c r="J496" s="60"/>
      <c r="K496" s="60"/>
      <c r="L496" s="60"/>
      <c r="M496" s="60"/>
      <c r="N496" s="61"/>
      <c r="O496" s="60"/>
      <c r="P496" s="60"/>
      <c r="Q496" s="60"/>
      <c r="R496" s="60"/>
      <c r="S496" s="60"/>
    </row>
    <row r="497" spans="2:19" ht="15" x14ac:dyDescent="0.25">
      <c r="B497" s="62"/>
      <c r="D497" s="63"/>
      <c r="E497" s="60"/>
      <c r="F497" s="60"/>
      <c r="G497" s="60"/>
      <c r="H497" s="60"/>
      <c r="I497" s="60"/>
      <c r="J497" s="60"/>
      <c r="K497" s="60"/>
      <c r="L497" s="60"/>
      <c r="M497" s="60"/>
      <c r="N497" s="61"/>
      <c r="O497" s="60"/>
      <c r="P497" s="60"/>
      <c r="Q497" s="60"/>
      <c r="R497" s="60"/>
      <c r="S497" s="60"/>
    </row>
    <row r="498" spans="2:19" ht="15" x14ac:dyDescent="0.25">
      <c r="B498" s="62"/>
      <c r="D498" s="63"/>
      <c r="E498" s="60"/>
      <c r="F498" s="60"/>
      <c r="G498" s="60"/>
      <c r="H498" s="60"/>
      <c r="I498" s="60"/>
      <c r="J498" s="60"/>
      <c r="K498" s="60"/>
      <c r="L498" s="60"/>
      <c r="M498" s="60"/>
      <c r="N498" s="61"/>
      <c r="O498" s="60"/>
      <c r="P498" s="60"/>
      <c r="Q498" s="60"/>
      <c r="R498" s="60"/>
      <c r="S498" s="60"/>
    </row>
    <row r="499" spans="2:19" ht="15" x14ac:dyDescent="0.25">
      <c r="B499" s="62"/>
      <c r="D499" s="63"/>
      <c r="E499" s="60"/>
      <c r="F499" s="60"/>
      <c r="G499" s="60"/>
      <c r="H499" s="60"/>
      <c r="I499" s="60"/>
      <c r="J499" s="60"/>
      <c r="K499" s="60"/>
      <c r="L499" s="60"/>
      <c r="M499" s="60"/>
      <c r="N499" s="61"/>
      <c r="O499" s="60"/>
      <c r="P499" s="60"/>
      <c r="Q499" s="60"/>
      <c r="R499" s="60"/>
      <c r="S499" s="60"/>
    </row>
    <row r="500" spans="2:19" ht="15" x14ac:dyDescent="0.25">
      <c r="B500" s="62"/>
      <c r="D500" s="63"/>
      <c r="E500" s="60"/>
      <c r="F500" s="60"/>
      <c r="G500" s="60"/>
      <c r="H500" s="60"/>
      <c r="I500" s="60"/>
      <c r="J500" s="60"/>
      <c r="K500" s="60"/>
      <c r="L500" s="60"/>
      <c r="M500" s="60"/>
      <c r="N500" s="61"/>
      <c r="O500" s="60"/>
      <c r="P500" s="60"/>
      <c r="Q500" s="60"/>
      <c r="R500" s="60"/>
      <c r="S500" s="60"/>
    </row>
    <row r="501" spans="2:19" ht="15" x14ac:dyDescent="0.25">
      <c r="B501" s="62"/>
      <c r="D501" s="63"/>
      <c r="E501" s="60"/>
      <c r="F501" s="60"/>
      <c r="G501" s="60"/>
      <c r="H501" s="60"/>
      <c r="I501" s="60"/>
      <c r="J501" s="60"/>
      <c r="K501" s="60"/>
      <c r="L501" s="60"/>
      <c r="M501" s="60"/>
      <c r="N501" s="61"/>
      <c r="O501" s="60"/>
      <c r="P501" s="60"/>
      <c r="Q501" s="60"/>
      <c r="R501" s="60"/>
      <c r="S501" s="60"/>
    </row>
    <row r="502" spans="2:19" ht="15" x14ac:dyDescent="0.25">
      <c r="B502" s="62"/>
      <c r="D502" s="63"/>
      <c r="E502" s="60"/>
      <c r="F502" s="60"/>
      <c r="G502" s="60"/>
      <c r="H502" s="60"/>
      <c r="I502" s="60"/>
      <c r="J502" s="60"/>
      <c r="K502" s="60"/>
      <c r="L502" s="60"/>
      <c r="M502" s="60"/>
      <c r="N502" s="61"/>
      <c r="O502" s="60"/>
      <c r="P502" s="60"/>
      <c r="Q502" s="60"/>
      <c r="R502" s="60"/>
      <c r="S502" s="60"/>
    </row>
    <row r="503" spans="2:19" ht="15" x14ac:dyDescent="0.25">
      <c r="B503" s="62"/>
      <c r="D503" s="63"/>
      <c r="E503" s="60"/>
      <c r="F503" s="60"/>
      <c r="G503" s="60"/>
      <c r="H503" s="60"/>
      <c r="I503" s="60"/>
      <c r="J503" s="60"/>
      <c r="K503" s="60"/>
      <c r="L503" s="60"/>
      <c r="M503" s="60"/>
      <c r="N503" s="61"/>
      <c r="O503" s="60"/>
      <c r="P503" s="60"/>
      <c r="Q503" s="60"/>
      <c r="R503" s="60"/>
      <c r="S503" s="60"/>
    </row>
    <row r="504" spans="2:19" ht="15" x14ac:dyDescent="0.25">
      <c r="B504" s="62"/>
      <c r="D504" s="63"/>
      <c r="E504" s="60"/>
      <c r="F504" s="60"/>
      <c r="G504" s="60"/>
      <c r="H504" s="60"/>
      <c r="I504" s="60"/>
      <c r="J504" s="60"/>
      <c r="K504" s="60"/>
      <c r="L504" s="60"/>
      <c r="M504" s="60"/>
      <c r="N504" s="61"/>
      <c r="O504" s="60"/>
      <c r="P504" s="60"/>
      <c r="Q504" s="60"/>
      <c r="R504" s="60"/>
      <c r="S504" s="60"/>
    </row>
    <row r="505" spans="2:19" ht="15" x14ac:dyDescent="0.25">
      <c r="B505" s="62"/>
      <c r="D505" s="63"/>
      <c r="E505" s="60"/>
      <c r="F505" s="60"/>
      <c r="G505" s="60"/>
      <c r="H505" s="60"/>
      <c r="I505" s="60"/>
      <c r="J505" s="60"/>
      <c r="K505" s="60"/>
      <c r="L505" s="60"/>
      <c r="M505" s="60"/>
      <c r="N505" s="61"/>
      <c r="O505" s="60"/>
      <c r="P505" s="60"/>
      <c r="Q505" s="60"/>
      <c r="R505" s="60"/>
      <c r="S505" s="60"/>
    </row>
    <row r="506" spans="2:19" ht="15" x14ac:dyDescent="0.25">
      <c r="B506" s="62"/>
      <c r="D506" s="63"/>
      <c r="E506" s="60"/>
      <c r="F506" s="60"/>
      <c r="G506" s="60"/>
      <c r="H506" s="60"/>
      <c r="I506" s="60"/>
      <c r="J506" s="60"/>
      <c r="K506" s="60"/>
      <c r="L506" s="60"/>
      <c r="M506" s="60"/>
      <c r="N506" s="61"/>
      <c r="O506" s="60"/>
      <c r="P506" s="60"/>
      <c r="Q506" s="60"/>
      <c r="R506" s="60"/>
      <c r="S506" s="60"/>
    </row>
    <row r="507" spans="2:19" ht="15" x14ac:dyDescent="0.25">
      <c r="B507" s="62"/>
      <c r="D507" s="63"/>
      <c r="E507" s="60"/>
      <c r="F507" s="60"/>
      <c r="G507" s="60"/>
      <c r="H507" s="60"/>
      <c r="I507" s="60"/>
      <c r="J507" s="60"/>
      <c r="K507" s="60"/>
      <c r="L507" s="60"/>
      <c r="M507" s="60"/>
      <c r="N507" s="61"/>
      <c r="O507" s="60"/>
      <c r="P507" s="60"/>
      <c r="Q507" s="60"/>
      <c r="R507" s="60"/>
      <c r="S507" s="60"/>
    </row>
    <row r="508" spans="2:19" ht="15" x14ac:dyDescent="0.25">
      <c r="B508" s="62"/>
      <c r="D508" s="63"/>
      <c r="E508" s="60"/>
      <c r="F508" s="60"/>
      <c r="G508" s="60"/>
      <c r="H508" s="60"/>
      <c r="I508" s="60"/>
      <c r="J508" s="60"/>
      <c r="K508" s="60"/>
      <c r="L508" s="60"/>
      <c r="M508" s="60"/>
      <c r="N508" s="61"/>
      <c r="O508" s="60"/>
      <c r="P508" s="60"/>
      <c r="Q508" s="60"/>
      <c r="R508" s="60"/>
      <c r="S508" s="60"/>
    </row>
    <row r="509" spans="2:19" ht="15" x14ac:dyDescent="0.25">
      <c r="B509" s="62"/>
      <c r="D509" s="63"/>
      <c r="E509" s="60"/>
      <c r="F509" s="60"/>
      <c r="G509" s="60"/>
      <c r="H509" s="60"/>
      <c r="I509" s="60"/>
      <c r="J509" s="60"/>
      <c r="K509" s="60"/>
      <c r="L509" s="60"/>
      <c r="M509" s="60"/>
      <c r="N509" s="61"/>
      <c r="O509" s="60"/>
      <c r="P509" s="60"/>
      <c r="Q509" s="60"/>
      <c r="R509" s="60"/>
      <c r="S509" s="60"/>
    </row>
    <row r="510" spans="2:19" ht="15" x14ac:dyDescent="0.25">
      <c r="B510" s="62"/>
      <c r="D510" s="63"/>
      <c r="E510" s="60"/>
      <c r="F510" s="60"/>
      <c r="G510" s="60"/>
      <c r="H510" s="60"/>
      <c r="I510" s="60"/>
      <c r="J510" s="60"/>
      <c r="K510" s="60"/>
      <c r="L510" s="60"/>
      <c r="M510" s="60"/>
      <c r="N510" s="61"/>
      <c r="O510" s="60"/>
      <c r="P510" s="60"/>
      <c r="Q510" s="60"/>
      <c r="R510" s="60"/>
      <c r="S510" s="60"/>
    </row>
    <row r="511" spans="2:19" ht="15" x14ac:dyDescent="0.25">
      <c r="B511" s="62"/>
      <c r="D511" s="63"/>
      <c r="E511" s="60"/>
      <c r="F511" s="60"/>
      <c r="G511" s="60"/>
      <c r="H511" s="60"/>
      <c r="I511" s="60"/>
      <c r="J511" s="60"/>
      <c r="K511" s="60"/>
      <c r="L511" s="60"/>
      <c r="M511" s="60"/>
      <c r="N511" s="61"/>
      <c r="O511" s="60"/>
      <c r="P511" s="60"/>
      <c r="Q511" s="60"/>
      <c r="R511" s="60"/>
      <c r="S511" s="60"/>
    </row>
    <row r="512" spans="2:19" ht="15" x14ac:dyDescent="0.25">
      <c r="B512" s="62"/>
      <c r="D512" s="63"/>
      <c r="E512" s="60"/>
      <c r="F512" s="60"/>
      <c r="G512" s="60"/>
      <c r="H512" s="60"/>
      <c r="I512" s="60"/>
      <c r="J512" s="60"/>
      <c r="K512" s="60"/>
      <c r="L512" s="60"/>
      <c r="M512" s="60"/>
      <c r="N512" s="61"/>
      <c r="O512" s="60"/>
      <c r="P512" s="60"/>
      <c r="Q512" s="60"/>
      <c r="R512" s="60"/>
      <c r="S512" s="60"/>
    </row>
    <row r="513" spans="2:19" ht="15" x14ac:dyDescent="0.25">
      <c r="B513" s="62"/>
      <c r="D513" s="63"/>
      <c r="E513" s="60"/>
      <c r="F513" s="60"/>
      <c r="G513" s="60"/>
      <c r="H513" s="60"/>
      <c r="I513" s="60"/>
      <c r="J513" s="60"/>
      <c r="K513" s="60"/>
      <c r="L513" s="60"/>
      <c r="M513" s="60"/>
      <c r="N513" s="61"/>
      <c r="O513" s="60"/>
      <c r="P513" s="60"/>
      <c r="Q513" s="60"/>
      <c r="R513" s="60"/>
      <c r="S513" s="60"/>
    </row>
    <row r="514" spans="2:19" ht="15" x14ac:dyDescent="0.25">
      <c r="B514" s="62"/>
      <c r="D514" s="63"/>
      <c r="E514" s="60"/>
      <c r="F514" s="60"/>
      <c r="G514" s="60"/>
      <c r="H514" s="60"/>
      <c r="I514" s="60"/>
      <c r="J514" s="60"/>
      <c r="K514" s="60"/>
      <c r="L514" s="60"/>
      <c r="M514" s="60"/>
      <c r="N514" s="61"/>
      <c r="O514" s="60"/>
      <c r="P514" s="60"/>
      <c r="Q514" s="60"/>
      <c r="R514" s="60"/>
      <c r="S514" s="60"/>
    </row>
    <row r="515" spans="2:19" ht="15" x14ac:dyDescent="0.25">
      <c r="B515" s="62"/>
      <c r="D515" s="63"/>
      <c r="E515" s="60"/>
      <c r="F515" s="60"/>
      <c r="G515" s="60"/>
      <c r="H515" s="60"/>
      <c r="I515" s="60"/>
      <c r="J515" s="60"/>
      <c r="K515" s="60"/>
      <c r="L515" s="60"/>
      <c r="M515" s="60"/>
      <c r="N515" s="61"/>
      <c r="O515" s="60"/>
      <c r="P515" s="60"/>
      <c r="Q515" s="60"/>
      <c r="R515" s="60"/>
      <c r="S515" s="60"/>
    </row>
    <row r="516" spans="2:19" ht="15" x14ac:dyDescent="0.25">
      <c r="B516" s="62"/>
      <c r="D516" s="63"/>
      <c r="E516" s="60"/>
      <c r="F516" s="60"/>
      <c r="G516" s="60"/>
      <c r="H516" s="60"/>
      <c r="I516" s="60"/>
      <c r="J516" s="60"/>
      <c r="K516" s="60"/>
      <c r="L516" s="60"/>
      <c r="M516" s="60"/>
      <c r="N516" s="61"/>
      <c r="O516" s="60"/>
      <c r="P516" s="60"/>
      <c r="Q516" s="60"/>
      <c r="R516" s="60"/>
      <c r="S516" s="60"/>
    </row>
    <row r="517" spans="2:19" ht="15" x14ac:dyDescent="0.25">
      <c r="B517" s="62"/>
      <c r="D517" s="63"/>
      <c r="E517" s="60"/>
      <c r="F517" s="60"/>
      <c r="G517" s="60"/>
      <c r="H517" s="60"/>
      <c r="I517" s="60"/>
      <c r="J517" s="60"/>
      <c r="K517" s="60"/>
      <c r="L517" s="60"/>
      <c r="M517" s="60"/>
      <c r="N517" s="61"/>
      <c r="O517" s="60"/>
      <c r="P517" s="60"/>
      <c r="Q517" s="60"/>
      <c r="R517" s="60"/>
      <c r="S517" s="60"/>
    </row>
    <row r="518" spans="2:19" ht="15" x14ac:dyDescent="0.25">
      <c r="B518" s="62"/>
      <c r="D518" s="63"/>
      <c r="E518" s="60"/>
      <c r="F518" s="60"/>
      <c r="G518" s="60"/>
      <c r="H518" s="60"/>
      <c r="I518" s="60"/>
      <c r="J518" s="60"/>
      <c r="K518" s="60"/>
      <c r="L518" s="60"/>
      <c r="M518" s="60"/>
      <c r="N518" s="61"/>
      <c r="O518" s="60"/>
      <c r="P518" s="60"/>
      <c r="Q518" s="60"/>
      <c r="R518" s="60"/>
      <c r="S518" s="60"/>
    </row>
    <row r="519" spans="2:19" ht="15" x14ac:dyDescent="0.25">
      <c r="B519" s="62"/>
      <c r="D519" s="63"/>
      <c r="E519" s="60"/>
      <c r="F519" s="60"/>
      <c r="G519" s="60"/>
      <c r="H519" s="60"/>
      <c r="I519" s="60"/>
      <c r="J519" s="60"/>
      <c r="K519" s="60"/>
      <c r="L519" s="60"/>
      <c r="M519" s="60"/>
      <c r="N519" s="61"/>
      <c r="O519" s="60"/>
      <c r="P519" s="60"/>
      <c r="Q519" s="60"/>
      <c r="R519" s="60"/>
      <c r="S519" s="60"/>
    </row>
    <row r="520" spans="2:19" ht="15" x14ac:dyDescent="0.25">
      <c r="B520" s="62"/>
      <c r="D520" s="63"/>
      <c r="E520" s="60"/>
      <c r="F520" s="60"/>
      <c r="G520" s="60"/>
      <c r="H520" s="60"/>
      <c r="I520" s="60"/>
      <c r="J520" s="60"/>
      <c r="K520" s="60"/>
      <c r="L520" s="60"/>
      <c r="M520" s="60"/>
      <c r="N520" s="61"/>
      <c r="O520" s="60"/>
      <c r="P520" s="60"/>
      <c r="Q520" s="60"/>
      <c r="R520" s="60"/>
      <c r="S520" s="60"/>
    </row>
    <row r="521" spans="2:19" ht="15" x14ac:dyDescent="0.25">
      <c r="B521" s="62"/>
      <c r="D521" s="63"/>
      <c r="E521" s="60"/>
      <c r="F521" s="60"/>
      <c r="G521" s="60"/>
      <c r="H521" s="60"/>
      <c r="I521" s="60"/>
      <c r="J521" s="60"/>
      <c r="K521" s="60"/>
      <c r="L521" s="60"/>
      <c r="M521" s="60"/>
      <c r="N521" s="61"/>
      <c r="O521" s="60"/>
      <c r="P521" s="60"/>
      <c r="Q521" s="60"/>
      <c r="R521" s="60"/>
      <c r="S521" s="60"/>
    </row>
    <row r="522" spans="2:19" ht="15" x14ac:dyDescent="0.25">
      <c r="B522" s="62"/>
      <c r="D522" s="63"/>
      <c r="E522" s="60"/>
      <c r="F522" s="60"/>
      <c r="G522" s="60"/>
      <c r="H522" s="60"/>
      <c r="I522" s="60"/>
      <c r="J522" s="60"/>
      <c r="K522" s="60"/>
      <c r="L522" s="60"/>
      <c r="M522" s="60"/>
      <c r="N522" s="61"/>
      <c r="O522" s="60"/>
      <c r="P522" s="60"/>
      <c r="Q522" s="60"/>
      <c r="R522" s="60"/>
      <c r="S522" s="60"/>
    </row>
    <row r="523" spans="2:19" ht="15" x14ac:dyDescent="0.25">
      <c r="B523" s="62"/>
      <c r="D523" s="63"/>
      <c r="E523" s="60"/>
      <c r="F523" s="60"/>
      <c r="G523" s="60"/>
      <c r="H523" s="60"/>
      <c r="I523" s="60"/>
      <c r="J523" s="60"/>
      <c r="K523" s="60"/>
      <c r="L523" s="60"/>
      <c r="M523" s="60"/>
      <c r="N523" s="61"/>
      <c r="O523" s="60"/>
      <c r="P523" s="60"/>
      <c r="Q523" s="60"/>
      <c r="R523" s="60"/>
      <c r="S523" s="60"/>
    </row>
    <row r="524" spans="2:19" ht="15" x14ac:dyDescent="0.25">
      <c r="B524" s="62"/>
      <c r="D524" s="63"/>
      <c r="E524" s="60"/>
      <c r="F524" s="60"/>
      <c r="G524" s="60"/>
      <c r="H524" s="60"/>
      <c r="I524" s="60"/>
      <c r="J524" s="60"/>
      <c r="K524" s="60"/>
      <c r="L524" s="60"/>
      <c r="M524" s="60"/>
      <c r="N524" s="61"/>
      <c r="O524" s="60"/>
      <c r="P524" s="60"/>
      <c r="Q524" s="60"/>
      <c r="R524" s="60"/>
      <c r="S524" s="60"/>
    </row>
    <row r="525" spans="2:19" ht="15" x14ac:dyDescent="0.25">
      <c r="B525" s="62"/>
      <c r="D525" s="63"/>
      <c r="E525" s="60"/>
      <c r="F525" s="60"/>
      <c r="G525" s="60"/>
      <c r="H525" s="60"/>
      <c r="I525" s="60"/>
      <c r="J525" s="60"/>
      <c r="K525" s="60"/>
      <c r="L525" s="60"/>
      <c r="M525" s="60"/>
      <c r="N525" s="61"/>
      <c r="O525" s="60"/>
      <c r="P525" s="60"/>
      <c r="Q525" s="60"/>
      <c r="R525" s="60"/>
      <c r="S525" s="60"/>
    </row>
    <row r="526" spans="2:19" ht="15" x14ac:dyDescent="0.25">
      <c r="B526" s="62"/>
      <c r="D526" s="63"/>
      <c r="E526" s="60"/>
      <c r="F526" s="60"/>
      <c r="G526" s="60"/>
      <c r="H526" s="60"/>
      <c r="I526" s="60"/>
      <c r="J526" s="60"/>
      <c r="K526" s="60"/>
      <c r="L526" s="60"/>
      <c r="M526" s="60"/>
      <c r="N526" s="61"/>
      <c r="O526" s="60"/>
      <c r="P526" s="60"/>
      <c r="Q526" s="60"/>
      <c r="R526" s="60"/>
      <c r="S526" s="60"/>
    </row>
    <row r="527" spans="2:19" ht="15" x14ac:dyDescent="0.25">
      <c r="B527" s="62"/>
      <c r="D527" s="63"/>
      <c r="E527" s="60"/>
      <c r="F527" s="60"/>
      <c r="G527" s="60"/>
      <c r="H527" s="60"/>
      <c r="I527" s="60"/>
      <c r="J527" s="60"/>
      <c r="K527" s="60"/>
      <c r="L527" s="60"/>
      <c r="M527" s="60"/>
      <c r="N527" s="61"/>
      <c r="O527" s="60"/>
      <c r="P527" s="60"/>
      <c r="Q527" s="60"/>
      <c r="R527" s="60"/>
      <c r="S527" s="60"/>
    </row>
    <row r="528" spans="2:19" ht="15" x14ac:dyDescent="0.25">
      <c r="B528" s="62"/>
      <c r="D528" s="63"/>
      <c r="E528" s="60"/>
      <c r="F528" s="60"/>
      <c r="G528" s="60"/>
      <c r="H528" s="60"/>
      <c r="I528" s="60"/>
      <c r="J528" s="60"/>
      <c r="K528" s="60"/>
      <c r="L528" s="60"/>
      <c r="M528" s="60"/>
      <c r="N528" s="61"/>
      <c r="O528" s="60"/>
      <c r="P528" s="60"/>
      <c r="Q528" s="60"/>
      <c r="R528" s="60"/>
      <c r="S528" s="60"/>
    </row>
    <row r="529" spans="2:19" ht="15" x14ac:dyDescent="0.25">
      <c r="B529" s="62"/>
      <c r="D529" s="63"/>
      <c r="E529" s="60"/>
      <c r="F529" s="60"/>
      <c r="G529" s="60"/>
      <c r="H529" s="60"/>
      <c r="I529" s="60"/>
      <c r="J529" s="60"/>
      <c r="K529" s="60"/>
      <c r="L529" s="60"/>
      <c r="M529" s="60"/>
      <c r="N529" s="61"/>
      <c r="O529" s="60"/>
      <c r="P529" s="60"/>
      <c r="Q529" s="60"/>
      <c r="R529" s="60"/>
      <c r="S529" s="60"/>
    </row>
    <row r="530" spans="2:19" ht="15" x14ac:dyDescent="0.25">
      <c r="B530" s="62"/>
      <c r="D530" s="63"/>
      <c r="E530" s="60"/>
      <c r="F530" s="60"/>
      <c r="G530" s="60"/>
      <c r="H530" s="60"/>
      <c r="I530" s="60"/>
      <c r="J530" s="60"/>
      <c r="K530" s="60"/>
      <c r="L530" s="60"/>
      <c r="M530" s="60"/>
      <c r="N530" s="61"/>
      <c r="O530" s="60"/>
      <c r="P530" s="60"/>
      <c r="Q530" s="60"/>
      <c r="R530" s="60"/>
      <c r="S530" s="60"/>
    </row>
    <row r="531" spans="2:19" ht="15" x14ac:dyDescent="0.25">
      <c r="B531" s="62"/>
      <c r="D531" s="63"/>
      <c r="E531" s="60"/>
      <c r="F531" s="60"/>
      <c r="G531" s="60"/>
      <c r="H531" s="60"/>
      <c r="I531" s="60"/>
      <c r="J531" s="60"/>
      <c r="K531" s="60"/>
      <c r="L531" s="60"/>
      <c r="M531" s="60"/>
      <c r="N531" s="61"/>
      <c r="O531" s="60"/>
      <c r="P531" s="60"/>
      <c r="Q531" s="60"/>
      <c r="R531" s="60"/>
      <c r="S531" s="60"/>
    </row>
    <row r="532" spans="2:19" ht="15" x14ac:dyDescent="0.25">
      <c r="B532" s="62"/>
      <c r="D532" s="63"/>
      <c r="E532" s="60"/>
      <c r="F532" s="60"/>
      <c r="G532" s="60"/>
      <c r="H532" s="60"/>
      <c r="I532" s="60"/>
      <c r="J532" s="60"/>
      <c r="K532" s="60"/>
      <c r="L532" s="60"/>
      <c r="M532" s="60"/>
      <c r="N532" s="61"/>
      <c r="O532" s="60"/>
      <c r="P532" s="60"/>
      <c r="Q532" s="60"/>
      <c r="R532" s="60"/>
      <c r="S532" s="60"/>
    </row>
    <row r="533" spans="2:19" ht="15" x14ac:dyDescent="0.25">
      <c r="B533" s="62"/>
      <c r="D533" s="63"/>
      <c r="E533" s="60"/>
      <c r="F533" s="60"/>
      <c r="G533" s="60"/>
      <c r="H533" s="60"/>
      <c r="I533" s="60"/>
      <c r="J533" s="60"/>
      <c r="K533" s="60"/>
      <c r="L533" s="60"/>
      <c r="M533" s="60"/>
      <c r="N533" s="61"/>
      <c r="O533" s="60"/>
      <c r="P533" s="60"/>
      <c r="Q533" s="60"/>
      <c r="R533" s="60"/>
      <c r="S533" s="60"/>
    </row>
    <row r="534" spans="2:19" ht="15" x14ac:dyDescent="0.25">
      <c r="B534" s="62"/>
      <c r="D534" s="63"/>
      <c r="E534" s="60"/>
      <c r="F534" s="60"/>
      <c r="G534" s="60"/>
      <c r="H534" s="60"/>
      <c r="I534" s="60"/>
      <c r="J534" s="60"/>
      <c r="K534" s="60"/>
      <c r="L534" s="60"/>
      <c r="M534" s="60"/>
      <c r="N534" s="61"/>
      <c r="O534" s="60"/>
      <c r="P534" s="60"/>
      <c r="Q534" s="60"/>
      <c r="R534" s="60"/>
      <c r="S534" s="60"/>
    </row>
    <row r="535" spans="2:19" ht="15" x14ac:dyDescent="0.25">
      <c r="B535" s="62"/>
      <c r="D535" s="63"/>
      <c r="E535" s="60"/>
      <c r="F535" s="60"/>
      <c r="G535" s="60"/>
      <c r="H535" s="60"/>
      <c r="I535" s="60"/>
      <c r="J535" s="60"/>
      <c r="K535" s="60"/>
      <c r="L535" s="60"/>
      <c r="M535" s="60"/>
      <c r="N535" s="61"/>
      <c r="O535" s="60"/>
      <c r="P535" s="60"/>
      <c r="Q535" s="60"/>
      <c r="R535" s="60"/>
      <c r="S535" s="60"/>
    </row>
    <row r="536" spans="2:19" ht="15" x14ac:dyDescent="0.25">
      <c r="B536" s="62"/>
      <c r="D536" s="63"/>
      <c r="E536" s="60"/>
      <c r="F536" s="60"/>
      <c r="G536" s="60"/>
      <c r="H536" s="60"/>
      <c r="I536" s="60"/>
      <c r="J536" s="60"/>
      <c r="K536" s="60"/>
      <c r="L536" s="60"/>
      <c r="M536" s="60"/>
      <c r="N536" s="61"/>
      <c r="O536" s="60"/>
      <c r="P536" s="60"/>
      <c r="Q536" s="60"/>
      <c r="R536" s="60"/>
      <c r="S536" s="60"/>
    </row>
    <row r="537" spans="2:19" ht="15" x14ac:dyDescent="0.25">
      <c r="B537" s="62"/>
      <c r="D537" s="63"/>
      <c r="E537" s="60"/>
      <c r="F537" s="60"/>
      <c r="G537" s="60"/>
      <c r="H537" s="60"/>
      <c r="I537" s="60"/>
      <c r="J537" s="60"/>
      <c r="K537" s="60"/>
      <c r="L537" s="60"/>
      <c r="M537" s="60"/>
      <c r="N537" s="61"/>
      <c r="O537" s="60"/>
      <c r="P537" s="60"/>
      <c r="Q537" s="60"/>
      <c r="R537" s="60"/>
      <c r="S537" s="60"/>
    </row>
    <row r="538" spans="2:19" ht="15" x14ac:dyDescent="0.25">
      <c r="B538" s="62"/>
      <c r="D538" s="63"/>
      <c r="E538" s="60"/>
      <c r="F538" s="60"/>
      <c r="G538" s="60"/>
      <c r="H538" s="60"/>
      <c r="I538" s="60"/>
      <c r="J538" s="60"/>
      <c r="K538" s="60"/>
      <c r="L538" s="60"/>
      <c r="M538" s="60"/>
      <c r="N538" s="61"/>
      <c r="O538" s="60"/>
      <c r="P538" s="60"/>
      <c r="Q538" s="60"/>
      <c r="R538" s="60"/>
      <c r="S538" s="60"/>
    </row>
    <row r="539" spans="2:19" ht="15" x14ac:dyDescent="0.25">
      <c r="B539" s="62"/>
      <c r="D539" s="63"/>
      <c r="E539" s="60"/>
      <c r="F539" s="60"/>
      <c r="G539" s="60"/>
      <c r="H539" s="60"/>
      <c r="I539" s="60"/>
      <c r="J539" s="60"/>
      <c r="K539" s="60"/>
      <c r="L539" s="60"/>
      <c r="M539" s="60"/>
      <c r="N539" s="61"/>
      <c r="O539" s="60"/>
      <c r="P539" s="60"/>
      <c r="Q539" s="60"/>
      <c r="R539" s="60"/>
      <c r="S539" s="60"/>
    </row>
    <row r="540" spans="2:19" ht="15" x14ac:dyDescent="0.25">
      <c r="B540" s="62"/>
      <c r="D540" s="63"/>
      <c r="E540" s="60"/>
      <c r="F540" s="60"/>
      <c r="G540" s="60"/>
      <c r="H540" s="60"/>
      <c r="I540" s="60"/>
      <c r="J540" s="60"/>
      <c r="K540" s="60"/>
      <c r="L540" s="60"/>
      <c r="M540" s="60"/>
      <c r="N540" s="61"/>
      <c r="O540" s="60"/>
      <c r="P540" s="60"/>
      <c r="Q540" s="60"/>
      <c r="R540" s="60"/>
      <c r="S540" s="60"/>
    </row>
    <row r="541" spans="2:19" ht="15" x14ac:dyDescent="0.25">
      <c r="B541" s="62"/>
      <c r="D541" s="63"/>
      <c r="E541" s="60"/>
      <c r="F541" s="60"/>
      <c r="G541" s="60"/>
      <c r="H541" s="60"/>
      <c r="I541" s="60"/>
      <c r="J541" s="60"/>
      <c r="K541" s="60"/>
      <c r="L541" s="60"/>
      <c r="M541" s="60"/>
      <c r="N541" s="61"/>
      <c r="O541" s="60"/>
      <c r="P541" s="60"/>
      <c r="Q541" s="60"/>
      <c r="R541" s="60"/>
      <c r="S541" s="60"/>
    </row>
    <row r="542" spans="2:19" ht="15" x14ac:dyDescent="0.25">
      <c r="B542" s="62"/>
      <c r="D542" s="63"/>
      <c r="E542" s="60"/>
      <c r="F542" s="60"/>
      <c r="G542" s="60"/>
      <c r="H542" s="60"/>
      <c r="I542" s="60"/>
      <c r="J542" s="60"/>
      <c r="K542" s="60"/>
      <c r="L542" s="60"/>
      <c r="M542" s="60"/>
      <c r="N542" s="61"/>
      <c r="O542" s="60"/>
      <c r="P542" s="60"/>
      <c r="Q542" s="60"/>
      <c r="R542" s="60"/>
      <c r="S542" s="60"/>
    </row>
    <row r="543" spans="2:19" ht="15" x14ac:dyDescent="0.25">
      <c r="B543" s="62"/>
      <c r="D543" s="63"/>
      <c r="E543" s="60"/>
      <c r="F543" s="60"/>
      <c r="G543" s="60"/>
      <c r="H543" s="60"/>
      <c r="I543" s="60"/>
      <c r="J543" s="60"/>
      <c r="K543" s="60"/>
      <c r="L543" s="60"/>
      <c r="M543" s="60"/>
      <c r="N543" s="61"/>
      <c r="O543" s="60"/>
      <c r="P543" s="60"/>
      <c r="Q543" s="60"/>
      <c r="R543" s="60"/>
      <c r="S543" s="60"/>
    </row>
    <row r="544" spans="2:19" ht="15" x14ac:dyDescent="0.25">
      <c r="B544" s="62"/>
      <c r="D544" s="63"/>
      <c r="E544" s="60"/>
      <c r="F544" s="60"/>
      <c r="G544" s="60"/>
      <c r="H544" s="60"/>
      <c r="I544" s="60"/>
      <c r="J544" s="60"/>
      <c r="K544" s="60"/>
      <c r="L544" s="60"/>
      <c r="M544" s="60"/>
      <c r="N544" s="61"/>
      <c r="O544" s="60"/>
      <c r="P544" s="60"/>
      <c r="Q544" s="60"/>
      <c r="R544" s="60"/>
      <c r="S544" s="60"/>
    </row>
    <row r="545" spans="2:19" ht="15" x14ac:dyDescent="0.25">
      <c r="B545" s="62"/>
      <c r="D545" s="63"/>
      <c r="E545" s="60"/>
      <c r="F545" s="60"/>
      <c r="G545" s="60"/>
      <c r="H545" s="60"/>
      <c r="I545" s="60"/>
      <c r="J545" s="60"/>
      <c r="K545" s="60"/>
      <c r="L545" s="60"/>
      <c r="M545" s="60"/>
      <c r="N545" s="61"/>
      <c r="O545" s="60"/>
      <c r="P545" s="60"/>
      <c r="Q545" s="60"/>
      <c r="R545" s="60"/>
      <c r="S545" s="60"/>
    </row>
    <row r="546" spans="2:19" ht="15" x14ac:dyDescent="0.25">
      <c r="B546" s="62"/>
      <c r="D546" s="63"/>
      <c r="E546" s="60"/>
      <c r="F546" s="60"/>
      <c r="G546" s="60"/>
      <c r="H546" s="60"/>
      <c r="I546" s="60"/>
      <c r="J546" s="60"/>
      <c r="K546" s="60"/>
      <c r="L546" s="60"/>
      <c r="M546" s="60"/>
      <c r="N546" s="61"/>
      <c r="O546" s="60"/>
      <c r="P546" s="60"/>
      <c r="Q546" s="60"/>
      <c r="R546" s="60"/>
      <c r="S546" s="60"/>
    </row>
    <row r="547" spans="2:19" ht="15" x14ac:dyDescent="0.25">
      <c r="B547" s="62"/>
      <c r="D547" s="63"/>
      <c r="E547" s="60"/>
      <c r="F547" s="60"/>
      <c r="G547" s="60"/>
      <c r="H547" s="60"/>
      <c r="I547" s="60"/>
      <c r="J547" s="60"/>
      <c r="K547" s="60"/>
      <c r="L547" s="60"/>
      <c r="M547" s="60"/>
      <c r="N547" s="61"/>
      <c r="O547" s="60"/>
      <c r="P547" s="60"/>
      <c r="Q547" s="60"/>
      <c r="R547" s="60"/>
      <c r="S547" s="60"/>
    </row>
    <row r="548" spans="2:19" ht="15" x14ac:dyDescent="0.25">
      <c r="B548" s="62"/>
      <c r="D548" s="63"/>
      <c r="E548" s="60"/>
      <c r="F548" s="60"/>
      <c r="G548" s="60"/>
      <c r="H548" s="60"/>
      <c r="I548" s="60"/>
      <c r="J548" s="60"/>
      <c r="K548" s="60"/>
      <c r="L548" s="60"/>
      <c r="M548" s="60"/>
      <c r="N548" s="61"/>
      <c r="O548" s="60"/>
      <c r="P548" s="60"/>
      <c r="Q548" s="60"/>
      <c r="R548" s="60"/>
      <c r="S548" s="60"/>
    </row>
    <row r="549" spans="2:19" ht="15" x14ac:dyDescent="0.25">
      <c r="B549" s="62"/>
      <c r="D549" s="63"/>
      <c r="E549" s="60"/>
      <c r="F549" s="60"/>
      <c r="G549" s="60"/>
      <c r="H549" s="60"/>
      <c r="I549" s="60"/>
      <c r="J549" s="60"/>
      <c r="K549" s="60"/>
      <c r="L549" s="60"/>
      <c r="M549" s="60"/>
      <c r="N549" s="61"/>
      <c r="O549" s="60"/>
      <c r="P549" s="60"/>
      <c r="Q549" s="60"/>
      <c r="R549" s="60"/>
      <c r="S549" s="60"/>
    </row>
    <row r="550" spans="2:19" ht="15" x14ac:dyDescent="0.25">
      <c r="B550" s="62"/>
      <c r="D550" s="63"/>
      <c r="E550" s="60"/>
      <c r="F550" s="60"/>
      <c r="G550" s="60"/>
      <c r="H550" s="60"/>
      <c r="I550" s="60"/>
      <c r="J550" s="60"/>
      <c r="K550" s="60"/>
      <c r="L550" s="60"/>
      <c r="M550" s="60"/>
      <c r="N550" s="61"/>
      <c r="O550" s="60"/>
      <c r="P550" s="60"/>
      <c r="Q550" s="60"/>
      <c r="R550" s="60"/>
      <c r="S550" s="60"/>
    </row>
    <row r="551" spans="2:19" ht="15" x14ac:dyDescent="0.25">
      <c r="B551" s="62"/>
      <c r="D551" s="63"/>
      <c r="E551" s="60"/>
      <c r="F551" s="60"/>
      <c r="G551" s="60"/>
      <c r="H551" s="60"/>
      <c r="I551" s="60"/>
      <c r="J551" s="60"/>
      <c r="K551" s="60"/>
      <c r="L551" s="60"/>
      <c r="M551" s="60"/>
      <c r="N551" s="61"/>
      <c r="O551" s="60"/>
      <c r="P551" s="60"/>
      <c r="Q551" s="60"/>
      <c r="R551" s="60"/>
      <c r="S551" s="60"/>
    </row>
    <row r="552" spans="2:19" ht="15" x14ac:dyDescent="0.25">
      <c r="B552" s="62"/>
      <c r="D552" s="63"/>
      <c r="E552" s="60"/>
      <c r="F552" s="60"/>
      <c r="G552" s="60"/>
      <c r="H552" s="60"/>
      <c r="I552" s="60"/>
      <c r="J552" s="60"/>
      <c r="K552" s="60"/>
      <c r="L552" s="60"/>
      <c r="M552" s="60"/>
      <c r="N552" s="61"/>
      <c r="O552" s="60"/>
      <c r="P552" s="60"/>
      <c r="Q552" s="60"/>
      <c r="R552" s="60"/>
      <c r="S552" s="60"/>
    </row>
    <row r="553" spans="2:19" ht="15" x14ac:dyDescent="0.25">
      <c r="B553" s="62"/>
      <c r="D553" s="63"/>
      <c r="E553" s="60"/>
      <c r="F553" s="60"/>
      <c r="G553" s="60"/>
      <c r="H553" s="60"/>
      <c r="I553" s="60"/>
      <c r="J553" s="60"/>
      <c r="K553" s="60"/>
      <c r="L553" s="60"/>
      <c r="M553" s="60"/>
      <c r="N553" s="61"/>
      <c r="O553" s="60"/>
      <c r="P553" s="60"/>
      <c r="Q553" s="60"/>
      <c r="R553" s="60"/>
      <c r="S553" s="60"/>
    </row>
    <row r="554" spans="2:19" ht="15" x14ac:dyDescent="0.25">
      <c r="B554" s="62"/>
      <c r="D554" s="63"/>
      <c r="E554" s="60"/>
      <c r="F554" s="60"/>
      <c r="G554" s="60"/>
      <c r="H554" s="60"/>
      <c r="I554" s="60"/>
      <c r="J554" s="60"/>
      <c r="K554" s="60"/>
      <c r="L554" s="60"/>
      <c r="M554" s="60"/>
      <c r="N554" s="61"/>
      <c r="O554" s="60"/>
      <c r="P554" s="60"/>
      <c r="Q554" s="60"/>
      <c r="R554" s="60"/>
      <c r="S554" s="60"/>
    </row>
    <row r="555" spans="2:19" ht="15" x14ac:dyDescent="0.25">
      <c r="B555" s="62"/>
      <c r="D555" s="63"/>
      <c r="E555" s="60"/>
      <c r="F555" s="60"/>
      <c r="G555" s="60"/>
      <c r="H555" s="60"/>
      <c r="I555" s="60"/>
      <c r="J555" s="60"/>
      <c r="K555" s="60"/>
      <c r="L555" s="60"/>
      <c r="M555" s="60"/>
      <c r="N555" s="61"/>
      <c r="O555" s="60"/>
      <c r="P555" s="60"/>
      <c r="Q555" s="60"/>
      <c r="R555" s="60"/>
      <c r="S555" s="60"/>
    </row>
    <row r="556" spans="2:19" ht="15" x14ac:dyDescent="0.25">
      <c r="B556" s="62"/>
      <c r="D556" s="63"/>
      <c r="E556" s="60"/>
      <c r="F556" s="60"/>
      <c r="G556" s="60"/>
      <c r="H556" s="60"/>
      <c r="I556" s="60"/>
      <c r="J556" s="60"/>
      <c r="K556" s="60"/>
      <c r="L556" s="60"/>
      <c r="M556" s="60"/>
      <c r="N556" s="61"/>
      <c r="O556" s="60"/>
      <c r="P556" s="60"/>
      <c r="Q556" s="60"/>
      <c r="R556" s="60"/>
      <c r="S556" s="60"/>
    </row>
    <row r="557" spans="2:19" ht="15" x14ac:dyDescent="0.25">
      <c r="B557" s="62"/>
      <c r="D557" s="63"/>
      <c r="E557" s="60"/>
      <c r="F557" s="60"/>
      <c r="G557" s="60"/>
      <c r="H557" s="60"/>
      <c r="I557" s="60"/>
      <c r="J557" s="60"/>
      <c r="K557" s="60"/>
      <c r="L557" s="60"/>
      <c r="M557" s="60"/>
      <c r="N557" s="61"/>
      <c r="O557" s="60"/>
      <c r="P557" s="60"/>
      <c r="Q557" s="60"/>
      <c r="R557" s="60"/>
      <c r="S557" s="60"/>
    </row>
    <row r="558" spans="2:19" ht="15" x14ac:dyDescent="0.25">
      <c r="B558" s="62"/>
      <c r="D558" s="63"/>
      <c r="E558" s="60"/>
      <c r="F558" s="60"/>
      <c r="G558" s="60"/>
      <c r="H558" s="60"/>
      <c r="I558" s="60"/>
      <c r="J558" s="60"/>
      <c r="K558" s="60"/>
      <c r="L558" s="60"/>
      <c r="M558" s="60"/>
      <c r="N558" s="61"/>
      <c r="O558" s="60"/>
      <c r="P558" s="60"/>
      <c r="Q558" s="60"/>
      <c r="R558" s="60"/>
      <c r="S558" s="60"/>
    </row>
    <row r="559" spans="2:19" ht="15" x14ac:dyDescent="0.25">
      <c r="B559" s="62"/>
      <c r="D559" s="63"/>
      <c r="E559" s="60"/>
      <c r="F559" s="60"/>
      <c r="G559" s="60"/>
      <c r="H559" s="60"/>
      <c r="I559" s="60"/>
      <c r="J559" s="60"/>
      <c r="K559" s="60"/>
      <c r="L559" s="60"/>
      <c r="M559" s="60"/>
      <c r="N559" s="61"/>
      <c r="O559" s="60"/>
      <c r="P559" s="60"/>
      <c r="Q559" s="60"/>
      <c r="R559" s="60"/>
      <c r="S559" s="60"/>
    </row>
    <row r="560" spans="2:19" ht="15" x14ac:dyDescent="0.25">
      <c r="B560" s="62"/>
      <c r="D560" s="63"/>
      <c r="E560" s="60"/>
      <c r="F560" s="60"/>
      <c r="G560" s="60"/>
      <c r="H560" s="60"/>
      <c r="I560" s="60"/>
      <c r="J560" s="60"/>
      <c r="K560" s="60"/>
      <c r="L560" s="60"/>
      <c r="M560" s="60"/>
      <c r="N560" s="61"/>
      <c r="O560" s="60"/>
      <c r="P560" s="60"/>
      <c r="Q560" s="60"/>
      <c r="R560" s="60"/>
      <c r="S560" s="60"/>
    </row>
    <row r="561" spans="2:19" ht="15" x14ac:dyDescent="0.25">
      <c r="B561" s="62"/>
      <c r="D561" s="63"/>
      <c r="E561" s="60"/>
      <c r="F561" s="60"/>
      <c r="G561" s="60"/>
      <c r="H561" s="60"/>
      <c r="I561" s="60"/>
      <c r="J561" s="60"/>
      <c r="K561" s="60"/>
      <c r="L561" s="60"/>
      <c r="M561" s="60"/>
      <c r="N561" s="61"/>
      <c r="O561" s="60"/>
      <c r="P561" s="60"/>
      <c r="Q561" s="60"/>
      <c r="R561" s="60"/>
      <c r="S561" s="60"/>
    </row>
    <row r="562" spans="2:19" ht="15" x14ac:dyDescent="0.25">
      <c r="B562" s="62"/>
      <c r="D562" s="63"/>
      <c r="E562" s="60"/>
      <c r="F562" s="60"/>
      <c r="G562" s="60"/>
      <c r="H562" s="60"/>
      <c r="I562" s="60"/>
      <c r="J562" s="60"/>
      <c r="K562" s="60"/>
      <c r="L562" s="60"/>
      <c r="M562" s="60"/>
      <c r="N562" s="61"/>
      <c r="O562" s="60"/>
      <c r="P562" s="60"/>
      <c r="Q562" s="60"/>
      <c r="R562" s="60"/>
      <c r="S562" s="60"/>
    </row>
    <row r="563" spans="2:19" ht="15" x14ac:dyDescent="0.25">
      <c r="B563" s="62"/>
      <c r="D563" s="63"/>
      <c r="E563" s="60"/>
      <c r="F563" s="60"/>
      <c r="G563" s="60"/>
      <c r="H563" s="60"/>
      <c r="I563" s="60"/>
      <c r="J563" s="60"/>
      <c r="K563" s="60"/>
      <c r="L563" s="60"/>
      <c r="M563" s="60"/>
      <c r="N563" s="61"/>
      <c r="O563" s="60"/>
      <c r="P563" s="60"/>
      <c r="Q563" s="60"/>
      <c r="R563" s="60"/>
      <c r="S563" s="60"/>
    </row>
    <row r="564" spans="2:19" ht="15" x14ac:dyDescent="0.25">
      <c r="B564" s="62"/>
      <c r="D564" s="63"/>
      <c r="E564" s="60"/>
      <c r="F564" s="60"/>
      <c r="G564" s="60"/>
      <c r="H564" s="60"/>
      <c r="I564" s="60"/>
      <c r="J564" s="60"/>
      <c r="K564" s="60"/>
      <c r="L564" s="60"/>
      <c r="M564" s="60"/>
      <c r="N564" s="61"/>
      <c r="O564" s="60"/>
      <c r="P564" s="60"/>
      <c r="Q564" s="60"/>
      <c r="R564" s="60"/>
      <c r="S564" s="60"/>
    </row>
    <row r="565" spans="2:19" ht="15" x14ac:dyDescent="0.25">
      <c r="B565" s="62"/>
      <c r="D565" s="63"/>
      <c r="E565" s="60"/>
      <c r="F565" s="60"/>
      <c r="G565" s="60"/>
      <c r="H565" s="60"/>
      <c r="I565" s="60"/>
      <c r="J565" s="60"/>
      <c r="K565" s="60"/>
      <c r="L565" s="60"/>
      <c r="M565" s="60"/>
      <c r="N565" s="61"/>
      <c r="O565" s="60"/>
      <c r="P565" s="60"/>
      <c r="Q565" s="60"/>
      <c r="R565" s="60"/>
      <c r="S565" s="60"/>
    </row>
    <row r="566" spans="2:19" ht="15" x14ac:dyDescent="0.25">
      <c r="B566" s="62"/>
      <c r="D566" s="63"/>
      <c r="E566" s="60"/>
      <c r="F566" s="60"/>
      <c r="G566" s="60"/>
      <c r="H566" s="60"/>
      <c r="I566" s="60"/>
      <c r="J566" s="60"/>
      <c r="K566" s="60"/>
      <c r="L566" s="60"/>
      <c r="M566" s="60"/>
      <c r="N566" s="61"/>
      <c r="O566" s="60"/>
      <c r="P566" s="60"/>
      <c r="Q566" s="60"/>
      <c r="R566" s="60"/>
      <c r="S566" s="60"/>
    </row>
    <row r="567" spans="2:19" ht="15" x14ac:dyDescent="0.25">
      <c r="B567" s="62"/>
      <c r="D567" s="63"/>
      <c r="E567" s="60"/>
      <c r="F567" s="60"/>
      <c r="G567" s="60"/>
      <c r="H567" s="60"/>
      <c r="I567" s="60"/>
      <c r="J567" s="60"/>
      <c r="K567" s="60"/>
      <c r="L567" s="60"/>
      <c r="M567" s="60"/>
      <c r="N567" s="61"/>
      <c r="O567" s="60"/>
      <c r="P567" s="60"/>
      <c r="Q567" s="60"/>
      <c r="R567" s="60"/>
      <c r="S567" s="60"/>
    </row>
    <row r="568" spans="2:19" ht="15" x14ac:dyDescent="0.25">
      <c r="B568" s="62"/>
      <c r="D568" s="63"/>
      <c r="E568" s="60"/>
      <c r="F568" s="60"/>
      <c r="G568" s="60"/>
      <c r="H568" s="60"/>
      <c r="I568" s="60"/>
      <c r="J568" s="60"/>
      <c r="K568" s="60"/>
      <c r="L568" s="60"/>
      <c r="M568" s="60"/>
      <c r="N568" s="61"/>
      <c r="O568" s="60"/>
      <c r="P568" s="60"/>
      <c r="Q568" s="60"/>
      <c r="R568" s="60"/>
      <c r="S568" s="60"/>
    </row>
    <row r="569" spans="2:19" ht="15" x14ac:dyDescent="0.25">
      <c r="B569" s="62"/>
      <c r="D569" s="63"/>
      <c r="E569" s="60"/>
      <c r="F569" s="60"/>
      <c r="G569" s="60"/>
      <c r="H569" s="60"/>
      <c r="I569" s="60"/>
      <c r="J569" s="60"/>
      <c r="K569" s="60"/>
      <c r="L569" s="60"/>
      <c r="M569" s="60"/>
      <c r="N569" s="61"/>
      <c r="O569" s="60"/>
      <c r="P569" s="60"/>
      <c r="Q569" s="60"/>
      <c r="R569" s="60"/>
      <c r="S569" s="60"/>
    </row>
    <row r="570" spans="2:19" ht="15" x14ac:dyDescent="0.25">
      <c r="B570" s="62"/>
      <c r="D570" s="63"/>
      <c r="E570" s="60"/>
      <c r="F570" s="60"/>
      <c r="G570" s="60"/>
      <c r="H570" s="60"/>
      <c r="I570" s="60"/>
      <c r="J570" s="60"/>
      <c r="K570" s="60"/>
      <c r="L570" s="60"/>
      <c r="M570" s="60"/>
      <c r="N570" s="61"/>
      <c r="O570" s="60"/>
      <c r="P570" s="60"/>
      <c r="Q570" s="60"/>
      <c r="R570" s="60"/>
      <c r="S570" s="60"/>
    </row>
    <row r="571" spans="2:19" ht="15" x14ac:dyDescent="0.25">
      <c r="B571" s="62"/>
      <c r="D571" s="63"/>
      <c r="E571" s="60"/>
      <c r="F571" s="60"/>
      <c r="G571" s="60"/>
      <c r="H571" s="60"/>
      <c r="I571" s="60"/>
      <c r="J571" s="60"/>
      <c r="K571" s="60"/>
      <c r="L571" s="60"/>
      <c r="M571" s="60"/>
      <c r="N571" s="61"/>
      <c r="O571" s="60"/>
      <c r="P571" s="60"/>
      <c r="Q571" s="60"/>
      <c r="R571" s="60"/>
      <c r="S571" s="60"/>
    </row>
    <row r="572" spans="2:19" ht="15" x14ac:dyDescent="0.25">
      <c r="B572" s="62"/>
      <c r="D572" s="63"/>
      <c r="E572" s="60"/>
      <c r="F572" s="60"/>
      <c r="G572" s="60"/>
      <c r="H572" s="60"/>
      <c r="I572" s="60"/>
      <c r="J572" s="60"/>
      <c r="K572" s="60"/>
      <c r="L572" s="60"/>
      <c r="M572" s="60"/>
      <c r="N572" s="61"/>
      <c r="O572" s="60"/>
      <c r="P572" s="60"/>
      <c r="Q572" s="60"/>
      <c r="R572" s="60"/>
      <c r="S572" s="60"/>
    </row>
    <row r="573" spans="2:19" ht="15" x14ac:dyDescent="0.25">
      <c r="B573" s="62"/>
      <c r="D573" s="63"/>
      <c r="E573" s="60"/>
      <c r="F573" s="60"/>
      <c r="G573" s="60"/>
      <c r="H573" s="60"/>
      <c r="I573" s="60"/>
      <c r="J573" s="60"/>
      <c r="K573" s="60"/>
      <c r="L573" s="60"/>
      <c r="M573" s="60"/>
      <c r="N573" s="61"/>
      <c r="O573" s="60"/>
      <c r="P573" s="60"/>
      <c r="Q573" s="60"/>
      <c r="R573" s="60"/>
      <c r="S573" s="60"/>
    </row>
    <row r="574" spans="2:19" ht="15" x14ac:dyDescent="0.25">
      <c r="B574" s="62"/>
      <c r="D574" s="63"/>
      <c r="E574" s="60"/>
      <c r="F574" s="60"/>
      <c r="G574" s="60"/>
      <c r="H574" s="60"/>
      <c r="I574" s="60"/>
      <c r="J574" s="60"/>
      <c r="K574" s="60"/>
      <c r="L574" s="60"/>
      <c r="M574" s="60"/>
      <c r="N574" s="61"/>
      <c r="O574" s="60"/>
      <c r="P574" s="60"/>
      <c r="Q574" s="60"/>
      <c r="R574" s="60"/>
      <c r="S574" s="60"/>
    </row>
    <row r="575" spans="2:19" ht="15" x14ac:dyDescent="0.25">
      <c r="B575" s="62"/>
      <c r="D575" s="63"/>
      <c r="E575" s="60"/>
      <c r="F575" s="60"/>
      <c r="G575" s="60"/>
      <c r="H575" s="60"/>
      <c r="I575" s="60"/>
      <c r="J575" s="60"/>
      <c r="K575" s="60"/>
      <c r="L575" s="60"/>
      <c r="M575" s="60"/>
      <c r="N575" s="61"/>
      <c r="O575" s="60"/>
      <c r="P575" s="60"/>
      <c r="Q575" s="60"/>
      <c r="R575" s="60"/>
      <c r="S575" s="60"/>
    </row>
    <row r="576" spans="2:19" ht="15" x14ac:dyDescent="0.25">
      <c r="B576" s="62"/>
      <c r="D576" s="63"/>
      <c r="E576" s="60"/>
      <c r="F576" s="60"/>
      <c r="G576" s="60"/>
      <c r="H576" s="60"/>
      <c r="I576" s="60"/>
      <c r="J576" s="60"/>
      <c r="K576" s="60"/>
      <c r="L576" s="60"/>
      <c r="M576" s="60"/>
      <c r="N576" s="61"/>
      <c r="O576" s="60"/>
      <c r="P576" s="60"/>
      <c r="Q576" s="60"/>
      <c r="R576" s="60"/>
      <c r="S576" s="60"/>
    </row>
    <row r="577" spans="2:19" ht="15" x14ac:dyDescent="0.25">
      <c r="B577" s="62"/>
      <c r="D577" s="63"/>
      <c r="E577" s="60"/>
      <c r="F577" s="60"/>
      <c r="G577" s="60"/>
      <c r="H577" s="60"/>
      <c r="I577" s="60"/>
      <c r="J577" s="60"/>
      <c r="K577" s="60"/>
      <c r="L577" s="60"/>
      <c r="M577" s="60"/>
      <c r="N577" s="61"/>
      <c r="O577" s="60"/>
      <c r="P577" s="60"/>
      <c r="Q577" s="60"/>
      <c r="R577" s="60"/>
      <c r="S577" s="60"/>
    </row>
    <row r="578" spans="2:19" ht="15" x14ac:dyDescent="0.25">
      <c r="B578" s="62"/>
      <c r="D578" s="63"/>
      <c r="E578" s="60"/>
      <c r="F578" s="60"/>
      <c r="G578" s="60"/>
      <c r="H578" s="60"/>
      <c r="I578" s="60"/>
      <c r="J578" s="60"/>
      <c r="K578" s="60"/>
      <c r="L578" s="60"/>
      <c r="M578" s="60"/>
      <c r="N578" s="61"/>
      <c r="O578" s="60"/>
      <c r="P578" s="60"/>
      <c r="Q578" s="60"/>
      <c r="R578" s="60"/>
      <c r="S578" s="60"/>
    </row>
    <row r="579" spans="2:19" ht="15" x14ac:dyDescent="0.25">
      <c r="B579" s="62"/>
      <c r="D579" s="63"/>
      <c r="E579" s="60"/>
      <c r="F579" s="60"/>
      <c r="G579" s="60"/>
      <c r="H579" s="60"/>
      <c r="I579" s="60"/>
      <c r="J579" s="60"/>
      <c r="K579" s="60"/>
      <c r="L579" s="60"/>
      <c r="M579" s="60"/>
      <c r="N579" s="61"/>
      <c r="O579" s="60"/>
      <c r="P579" s="60"/>
      <c r="Q579" s="60"/>
      <c r="R579" s="60"/>
      <c r="S579" s="60"/>
    </row>
    <row r="580" spans="2:19" ht="15" x14ac:dyDescent="0.25">
      <c r="B580" s="62"/>
      <c r="D580" s="63"/>
      <c r="E580" s="60"/>
      <c r="F580" s="60"/>
      <c r="G580" s="60"/>
      <c r="H580" s="60"/>
      <c r="I580" s="60"/>
      <c r="J580" s="60"/>
      <c r="K580" s="60"/>
      <c r="L580" s="60"/>
      <c r="M580" s="60"/>
      <c r="N580" s="61"/>
      <c r="O580" s="60"/>
      <c r="P580" s="60"/>
      <c r="Q580" s="60"/>
      <c r="R580" s="60"/>
      <c r="S580" s="60"/>
    </row>
    <row r="581" spans="2:19" ht="15" x14ac:dyDescent="0.25">
      <c r="B581" s="62"/>
      <c r="D581" s="63"/>
      <c r="E581" s="60"/>
      <c r="F581" s="60"/>
      <c r="G581" s="60"/>
      <c r="H581" s="60"/>
      <c r="I581" s="60"/>
      <c r="J581" s="60"/>
      <c r="K581" s="60"/>
      <c r="L581" s="60"/>
      <c r="M581" s="60"/>
      <c r="N581" s="61"/>
      <c r="O581" s="60"/>
      <c r="P581" s="60"/>
      <c r="Q581" s="60"/>
      <c r="R581" s="60"/>
      <c r="S581" s="60"/>
    </row>
    <row r="582" spans="2:19" ht="15" x14ac:dyDescent="0.25">
      <c r="B582" s="62"/>
      <c r="D582" s="63"/>
      <c r="E582" s="60"/>
      <c r="F582" s="60"/>
      <c r="G582" s="60"/>
      <c r="H582" s="60"/>
      <c r="I582" s="60"/>
      <c r="J582" s="60"/>
      <c r="K582" s="60"/>
      <c r="L582" s="60"/>
      <c r="M582" s="60"/>
      <c r="N582" s="61"/>
      <c r="O582" s="60"/>
      <c r="P582" s="60"/>
      <c r="Q582" s="60"/>
      <c r="R582" s="60"/>
      <c r="S582" s="60"/>
    </row>
    <row r="583" spans="2:19" ht="15" x14ac:dyDescent="0.25">
      <c r="B583" s="62"/>
      <c r="D583" s="63"/>
      <c r="E583" s="60"/>
      <c r="F583" s="60"/>
      <c r="G583" s="60"/>
      <c r="H583" s="60"/>
      <c r="I583" s="60"/>
      <c r="J583" s="60"/>
      <c r="K583" s="60"/>
      <c r="L583" s="60"/>
      <c r="M583" s="60"/>
      <c r="N583" s="61"/>
      <c r="O583" s="60"/>
      <c r="P583" s="60"/>
      <c r="Q583" s="60"/>
      <c r="R583" s="60"/>
      <c r="S583" s="60"/>
    </row>
    <row r="584" spans="2:19" ht="15" x14ac:dyDescent="0.25">
      <c r="B584" s="62"/>
      <c r="D584" s="63"/>
      <c r="E584" s="60"/>
      <c r="F584" s="60"/>
      <c r="G584" s="60"/>
      <c r="H584" s="60"/>
      <c r="I584" s="60"/>
      <c r="J584" s="60"/>
      <c r="K584" s="60"/>
      <c r="L584" s="60"/>
      <c r="M584" s="60"/>
      <c r="N584" s="61"/>
      <c r="O584" s="60"/>
      <c r="P584" s="60"/>
      <c r="Q584" s="60"/>
      <c r="R584" s="60"/>
      <c r="S584" s="60"/>
    </row>
    <row r="585" spans="2:19" ht="15" x14ac:dyDescent="0.25">
      <c r="B585" s="62"/>
      <c r="D585" s="63"/>
      <c r="E585" s="60"/>
      <c r="F585" s="60"/>
      <c r="G585" s="60"/>
      <c r="H585" s="60"/>
      <c r="I585" s="60"/>
      <c r="J585" s="60"/>
      <c r="K585" s="60"/>
      <c r="L585" s="60"/>
      <c r="M585" s="60"/>
      <c r="N585" s="61"/>
      <c r="O585" s="60"/>
      <c r="P585" s="60"/>
      <c r="Q585" s="60"/>
      <c r="R585" s="60"/>
      <c r="S585" s="60"/>
    </row>
    <row r="586" spans="2:19" ht="15" x14ac:dyDescent="0.25">
      <c r="B586" s="62"/>
      <c r="D586" s="63"/>
      <c r="E586" s="60"/>
      <c r="F586" s="60"/>
      <c r="G586" s="60"/>
      <c r="H586" s="60"/>
      <c r="I586" s="60"/>
      <c r="J586" s="60"/>
      <c r="K586" s="60"/>
      <c r="L586" s="60"/>
      <c r="M586" s="60"/>
      <c r="N586" s="61"/>
      <c r="O586" s="60"/>
      <c r="P586" s="60"/>
      <c r="Q586" s="60"/>
      <c r="R586" s="60"/>
      <c r="S586" s="60"/>
    </row>
    <row r="587" spans="2:19" ht="15" x14ac:dyDescent="0.25">
      <c r="B587" s="62"/>
      <c r="D587" s="63"/>
      <c r="E587" s="60"/>
      <c r="F587" s="60"/>
      <c r="G587" s="60"/>
      <c r="H587" s="60"/>
      <c r="I587" s="60"/>
      <c r="J587" s="60"/>
      <c r="K587" s="60"/>
      <c r="L587" s="60"/>
      <c r="M587" s="60"/>
      <c r="N587" s="61"/>
      <c r="O587" s="60"/>
      <c r="P587" s="60"/>
      <c r="Q587" s="60"/>
      <c r="R587" s="60"/>
      <c r="S587" s="60"/>
    </row>
    <row r="588" spans="2:19" ht="15" x14ac:dyDescent="0.25">
      <c r="B588" s="62"/>
      <c r="D588" s="63"/>
      <c r="E588" s="60"/>
      <c r="F588" s="60"/>
      <c r="G588" s="60"/>
      <c r="H588" s="60"/>
      <c r="I588" s="60"/>
      <c r="J588" s="60"/>
      <c r="K588" s="60"/>
      <c r="L588" s="60"/>
      <c r="M588" s="60"/>
      <c r="N588" s="61"/>
      <c r="O588" s="60"/>
      <c r="P588" s="60"/>
      <c r="Q588" s="60"/>
      <c r="R588" s="60"/>
      <c r="S588" s="60"/>
    </row>
    <row r="589" spans="2:19" ht="15" x14ac:dyDescent="0.25">
      <c r="B589" s="62"/>
      <c r="D589" s="63"/>
      <c r="E589" s="60"/>
      <c r="F589" s="60"/>
      <c r="G589" s="60"/>
      <c r="H589" s="60"/>
      <c r="I589" s="60"/>
      <c r="J589" s="60"/>
      <c r="K589" s="60"/>
      <c r="L589" s="60"/>
      <c r="M589" s="60"/>
      <c r="N589" s="61"/>
      <c r="O589" s="60"/>
      <c r="P589" s="60"/>
      <c r="Q589" s="60"/>
      <c r="R589" s="60"/>
      <c r="S589" s="60"/>
    </row>
    <row r="590" spans="2:19" ht="15" x14ac:dyDescent="0.25">
      <c r="B590" s="62"/>
      <c r="D590" s="63"/>
      <c r="E590" s="60"/>
      <c r="F590" s="60"/>
      <c r="G590" s="60"/>
      <c r="H590" s="60"/>
      <c r="I590" s="60"/>
      <c r="J590" s="60"/>
      <c r="K590" s="60"/>
      <c r="L590" s="60"/>
      <c r="M590" s="60"/>
      <c r="N590" s="61"/>
      <c r="O590" s="60"/>
      <c r="P590" s="60"/>
      <c r="Q590" s="60"/>
      <c r="R590" s="60"/>
      <c r="S590" s="60"/>
    </row>
    <row r="591" spans="2:19" ht="15" x14ac:dyDescent="0.25">
      <c r="B591" s="62"/>
      <c r="D591" s="63"/>
      <c r="E591" s="60"/>
      <c r="F591" s="60"/>
      <c r="G591" s="60"/>
      <c r="H591" s="60"/>
      <c r="I591" s="60"/>
      <c r="J591" s="60"/>
      <c r="K591" s="60"/>
      <c r="L591" s="60"/>
      <c r="M591" s="60"/>
      <c r="N591" s="61"/>
      <c r="O591" s="60"/>
      <c r="P591" s="60"/>
      <c r="Q591" s="60"/>
      <c r="R591" s="60"/>
      <c r="S591" s="60"/>
    </row>
    <row r="592" spans="2:19" ht="15" x14ac:dyDescent="0.25">
      <c r="B592" s="62"/>
      <c r="D592" s="63"/>
      <c r="E592" s="60"/>
      <c r="F592" s="60"/>
      <c r="G592" s="60"/>
      <c r="H592" s="60"/>
      <c r="I592" s="60"/>
      <c r="J592" s="60"/>
      <c r="K592" s="60"/>
      <c r="L592" s="60"/>
      <c r="M592" s="60"/>
      <c r="N592" s="61"/>
      <c r="O592" s="60"/>
      <c r="P592" s="60"/>
      <c r="Q592" s="60"/>
      <c r="R592" s="60"/>
      <c r="S592" s="60"/>
    </row>
    <row r="593" spans="2:19" ht="15" x14ac:dyDescent="0.25">
      <c r="B593" s="62"/>
      <c r="D593" s="63"/>
      <c r="E593" s="60"/>
      <c r="F593" s="60"/>
      <c r="G593" s="60"/>
      <c r="H593" s="60"/>
      <c r="I593" s="60"/>
      <c r="J593" s="60"/>
      <c r="K593" s="60"/>
      <c r="L593" s="60"/>
      <c r="M593" s="60"/>
      <c r="N593" s="61"/>
      <c r="O593" s="60"/>
      <c r="P593" s="60"/>
      <c r="Q593" s="60"/>
      <c r="R593" s="60"/>
      <c r="S593" s="60"/>
    </row>
    <row r="594" spans="2:19" ht="15" x14ac:dyDescent="0.25">
      <c r="B594" s="62"/>
      <c r="D594" s="63"/>
      <c r="E594" s="60"/>
      <c r="F594" s="60"/>
      <c r="G594" s="60"/>
      <c r="H594" s="60"/>
      <c r="I594" s="60"/>
      <c r="J594" s="60"/>
      <c r="K594" s="60"/>
      <c r="L594" s="60"/>
      <c r="M594" s="60"/>
      <c r="N594" s="61"/>
      <c r="O594" s="60"/>
      <c r="P594" s="60"/>
      <c r="Q594" s="60"/>
      <c r="R594" s="60"/>
      <c r="S594" s="60"/>
    </row>
    <row r="595" spans="2:19" ht="15" x14ac:dyDescent="0.25">
      <c r="B595" s="62"/>
      <c r="D595" s="63"/>
      <c r="E595" s="60"/>
      <c r="F595" s="60"/>
      <c r="G595" s="60"/>
      <c r="H595" s="60"/>
      <c r="I595" s="60"/>
      <c r="J595" s="60"/>
      <c r="K595" s="60"/>
      <c r="L595" s="60"/>
      <c r="M595" s="60"/>
      <c r="N595" s="61"/>
      <c r="O595" s="60"/>
      <c r="P595" s="60"/>
      <c r="Q595" s="60"/>
      <c r="R595" s="60"/>
      <c r="S595" s="60"/>
    </row>
    <row r="596" spans="2:19" ht="15" x14ac:dyDescent="0.25">
      <c r="B596" s="62"/>
      <c r="D596" s="63"/>
      <c r="E596" s="60"/>
      <c r="F596" s="60"/>
      <c r="G596" s="60"/>
      <c r="H596" s="60"/>
      <c r="I596" s="60"/>
      <c r="J596" s="60"/>
      <c r="K596" s="60"/>
      <c r="L596" s="60"/>
      <c r="M596" s="60"/>
      <c r="N596" s="61"/>
      <c r="O596" s="60"/>
      <c r="P596" s="60"/>
      <c r="Q596" s="60"/>
      <c r="R596" s="60"/>
      <c r="S596" s="60"/>
    </row>
    <row r="597" spans="2:19" ht="15" x14ac:dyDescent="0.25">
      <c r="B597" s="62"/>
      <c r="D597" s="63"/>
      <c r="E597" s="60"/>
      <c r="F597" s="60"/>
      <c r="G597" s="60"/>
      <c r="H597" s="60"/>
      <c r="I597" s="60"/>
      <c r="J597" s="60"/>
      <c r="K597" s="60"/>
      <c r="L597" s="60"/>
      <c r="M597" s="60"/>
      <c r="N597" s="61"/>
      <c r="O597" s="60"/>
      <c r="P597" s="60"/>
      <c r="Q597" s="60"/>
      <c r="R597" s="60"/>
      <c r="S597" s="60"/>
    </row>
    <row r="598" spans="2:19" ht="15" x14ac:dyDescent="0.25">
      <c r="B598" s="62"/>
      <c r="D598" s="63"/>
      <c r="E598" s="60"/>
      <c r="F598" s="60"/>
      <c r="G598" s="60"/>
      <c r="H598" s="60"/>
      <c r="I598" s="60"/>
      <c r="J598" s="60"/>
      <c r="K598" s="60"/>
      <c r="L598" s="60"/>
      <c r="M598" s="60"/>
      <c r="N598" s="61"/>
      <c r="O598" s="60"/>
      <c r="P598" s="60"/>
      <c r="Q598" s="60"/>
      <c r="R598" s="60"/>
      <c r="S598" s="60"/>
    </row>
    <row r="599" spans="2:19" ht="15" x14ac:dyDescent="0.25">
      <c r="B599" s="62"/>
      <c r="D599" s="63"/>
      <c r="E599" s="60"/>
      <c r="F599" s="60"/>
      <c r="G599" s="60"/>
      <c r="H599" s="60"/>
      <c r="I599" s="60"/>
      <c r="J599" s="60"/>
      <c r="K599" s="60"/>
      <c r="L599" s="60"/>
      <c r="M599" s="60"/>
      <c r="N599" s="61"/>
      <c r="O599" s="60"/>
      <c r="P599" s="60"/>
      <c r="Q599" s="60"/>
      <c r="R599" s="60"/>
      <c r="S599" s="60"/>
    </row>
    <row r="600" spans="2:19" ht="15" x14ac:dyDescent="0.25">
      <c r="B600" s="62"/>
      <c r="D600" s="63"/>
      <c r="E600" s="60"/>
      <c r="F600" s="60"/>
      <c r="G600" s="60"/>
      <c r="H600" s="60"/>
      <c r="I600" s="60"/>
      <c r="J600" s="60"/>
      <c r="K600" s="60"/>
      <c r="L600" s="60"/>
      <c r="M600" s="60"/>
      <c r="N600" s="61"/>
      <c r="O600" s="60"/>
      <c r="P600" s="60"/>
      <c r="Q600" s="60"/>
      <c r="R600" s="60"/>
      <c r="S600" s="60"/>
    </row>
    <row r="601" spans="2:19" ht="15" x14ac:dyDescent="0.25">
      <c r="B601" s="62"/>
      <c r="D601" s="63"/>
      <c r="E601" s="60"/>
      <c r="F601" s="60"/>
      <c r="G601" s="60"/>
      <c r="H601" s="60"/>
      <c r="I601" s="60"/>
      <c r="J601" s="60"/>
      <c r="K601" s="60"/>
      <c r="L601" s="60"/>
      <c r="M601" s="60"/>
      <c r="N601" s="61"/>
      <c r="O601" s="60"/>
      <c r="P601" s="60"/>
      <c r="Q601" s="60"/>
      <c r="R601" s="60"/>
      <c r="S601" s="60"/>
    </row>
    <row r="602" spans="2:19" ht="15" x14ac:dyDescent="0.25">
      <c r="B602" s="62"/>
      <c r="D602" s="63"/>
      <c r="E602" s="60"/>
      <c r="F602" s="60"/>
      <c r="G602" s="60"/>
      <c r="H602" s="60"/>
      <c r="I602" s="60"/>
      <c r="J602" s="60"/>
      <c r="K602" s="60"/>
      <c r="L602" s="60"/>
      <c r="M602" s="60"/>
      <c r="N602" s="61"/>
      <c r="O602" s="60"/>
      <c r="P602" s="60"/>
      <c r="Q602" s="60"/>
      <c r="R602" s="60"/>
      <c r="S602" s="60"/>
    </row>
    <row r="603" spans="2:19" ht="15" x14ac:dyDescent="0.25">
      <c r="B603" s="62"/>
      <c r="D603" s="63"/>
      <c r="E603" s="60"/>
      <c r="F603" s="60"/>
      <c r="G603" s="60"/>
      <c r="H603" s="60"/>
      <c r="I603" s="60"/>
      <c r="J603" s="60"/>
      <c r="K603" s="60"/>
      <c r="L603" s="60"/>
      <c r="M603" s="60"/>
      <c r="N603" s="61"/>
      <c r="O603" s="60"/>
      <c r="P603" s="60"/>
      <c r="Q603" s="60"/>
      <c r="R603" s="60"/>
      <c r="S603" s="60"/>
    </row>
    <row r="604" spans="2:19" ht="15" x14ac:dyDescent="0.25">
      <c r="B604" s="62"/>
      <c r="D604" s="63"/>
      <c r="E604" s="60"/>
      <c r="F604" s="60"/>
      <c r="G604" s="60"/>
      <c r="H604" s="60"/>
      <c r="I604" s="60"/>
      <c r="J604" s="60"/>
      <c r="K604" s="60"/>
      <c r="L604" s="60"/>
      <c r="M604" s="60"/>
      <c r="N604" s="61"/>
      <c r="O604" s="60"/>
      <c r="P604" s="60"/>
      <c r="Q604" s="60"/>
      <c r="R604" s="60"/>
      <c r="S604" s="60"/>
    </row>
    <row r="605" spans="2:19" ht="15" x14ac:dyDescent="0.25">
      <c r="B605" s="62"/>
      <c r="D605" s="63"/>
      <c r="E605" s="60"/>
      <c r="F605" s="60"/>
      <c r="G605" s="60"/>
      <c r="H605" s="60"/>
      <c r="I605" s="60"/>
      <c r="J605" s="60"/>
      <c r="K605" s="60"/>
      <c r="L605" s="60"/>
      <c r="M605" s="60"/>
      <c r="N605" s="61"/>
      <c r="O605" s="60"/>
      <c r="P605" s="60"/>
      <c r="Q605" s="60"/>
      <c r="R605" s="60"/>
      <c r="S605" s="60"/>
    </row>
    <row r="606" spans="2:19" ht="15" x14ac:dyDescent="0.25">
      <c r="B606" s="62"/>
      <c r="D606" s="63"/>
      <c r="E606" s="60"/>
      <c r="F606" s="60"/>
      <c r="G606" s="60"/>
      <c r="H606" s="60"/>
      <c r="I606" s="60"/>
      <c r="J606" s="60"/>
      <c r="K606" s="60"/>
      <c r="L606" s="60"/>
      <c r="M606" s="60"/>
      <c r="N606" s="61"/>
      <c r="O606" s="60"/>
      <c r="P606" s="60"/>
      <c r="Q606" s="60"/>
      <c r="R606" s="60"/>
      <c r="S606" s="60"/>
    </row>
    <row r="607" spans="2:19" ht="15" x14ac:dyDescent="0.25">
      <c r="B607" s="62"/>
      <c r="D607" s="63"/>
      <c r="E607" s="60"/>
      <c r="F607" s="60"/>
      <c r="G607" s="60"/>
      <c r="H607" s="60"/>
      <c r="I607" s="60"/>
      <c r="J607" s="60"/>
      <c r="K607" s="60"/>
      <c r="L607" s="60"/>
      <c r="M607" s="60"/>
      <c r="N607" s="61"/>
      <c r="O607" s="60"/>
      <c r="P607" s="60"/>
      <c r="Q607" s="60"/>
      <c r="R607" s="60"/>
      <c r="S607" s="60"/>
    </row>
    <row r="608" spans="2:19" ht="15" x14ac:dyDescent="0.25">
      <c r="B608" s="62"/>
      <c r="D608" s="63"/>
      <c r="E608" s="60"/>
      <c r="F608" s="60"/>
      <c r="G608" s="60"/>
      <c r="H608" s="60"/>
      <c r="I608" s="60"/>
      <c r="J608" s="60"/>
      <c r="K608" s="60"/>
      <c r="L608" s="60"/>
      <c r="M608" s="60"/>
      <c r="N608" s="61"/>
      <c r="O608" s="60"/>
      <c r="P608" s="60"/>
      <c r="Q608" s="60"/>
      <c r="R608" s="60"/>
      <c r="S608" s="60"/>
    </row>
    <row r="609" spans="2:19" ht="15" x14ac:dyDescent="0.25">
      <c r="B609" s="62"/>
      <c r="D609" s="63"/>
      <c r="E609" s="60"/>
      <c r="F609" s="60"/>
      <c r="G609" s="60"/>
      <c r="H609" s="60"/>
      <c r="I609" s="60"/>
      <c r="J609" s="60"/>
      <c r="K609" s="60"/>
      <c r="L609" s="60"/>
      <c r="M609" s="60"/>
      <c r="N609" s="61"/>
      <c r="O609" s="60"/>
      <c r="P609" s="60"/>
      <c r="Q609" s="60"/>
      <c r="R609" s="60"/>
      <c r="S609" s="60"/>
    </row>
    <row r="610" spans="2:19" ht="15" x14ac:dyDescent="0.25">
      <c r="B610" s="62"/>
      <c r="D610" s="63"/>
      <c r="E610" s="60"/>
      <c r="F610" s="60"/>
      <c r="G610" s="60"/>
      <c r="H610" s="60"/>
      <c r="I610" s="60"/>
      <c r="J610" s="60"/>
      <c r="K610" s="60"/>
      <c r="L610" s="60"/>
      <c r="M610" s="60"/>
      <c r="N610" s="61"/>
      <c r="O610" s="60"/>
      <c r="P610" s="60"/>
      <c r="Q610" s="60"/>
      <c r="R610" s="60"/>
      <c r="S610" s="60"/>
    </row>
    <row r="611" spans="2:19" ht="15" x14ac:dyDescent="0.25">
      <c r="B611" s="62"/>
      <c r="D611" s="63"/>
      <c r="E611" s="60"/>
      <c r="F611" s="60"/>
      <c r="G611" s="60"/>
      <c r="H611" s="60"/>
      <c r="I611" s="60"/>
      <c r="J611" s="60"/>
      <c r="K611" s="60"/>
      <c r="L611" s="60"/>
      <c r="M611" s="60"/>
      <c r="N611" s="61"/>
      <c r="O611" s="60"/>
      <c r="P611" s="60"/>
      <c r="Q611" s="60"/>
      <c r="R611" s="60"/>
      <c r="S611" s="60"/>
    </row>
    <row r="612" spans="2:19" ht="15" x14ac:dyDescent="0.25">
      <c r="B612" s="62"/>
      <c r="D612" s="63"/>
      <c r="E612" s="60"/>
      <c r="F612" s="60"/>
      <c r="G612" s="60"/>
      <c r="H612" s="60"/>
      <c r="I612" s="60"/>
      <c r="J612" s="60"/>
      <c r="K612" s="60"/>
      <c r="L612" s="60"/>
      <c r="M612" s="60"/>
      <c r="N612" s="61"/>
      <c r="O612" s="60"/>
      <c r="P612" s="60"/>
      <c r="Q612" s="60"/>
      <c r="R612" s="60"/>
      <c r="S612" s="60"/>
    </row>
    <row r="613" spans="2:19" ht="15" x14ac:dyDescent="0.25">
      <c r="B613" s="62"/>
      <c r="D613" s="63"/>
      <c r="E613" s="60"/>
      <c r="F613" s="60"/>
      <c r="G613" s="60"/>
      <c r="H613" s="60"/>
      <c r="I613" s="60"/>
      <c r="J613" s="60"/>
      <c r="K613" s="60"/>
      <c r="L613" s="60"/>
      <c r="M613" s="60"/>
      <c r="N613" s="61"/>
      <c r="O613" s="60"/>
      <c r="P613" s="60"/>
      <c r="Q613" s="60"/>
      <c r="R613" s="60"/>
      <c r="S613" s="60"/>
    </row>
    <row r="614" spans="2:19" ht="15" x14ac:dyDescent="0.25">
      <c r="B614" s="62"/>
      <c r="D614" s="63"/>
      <c r="E614" s="60"/>
      <c r="F614" s="60"/>
      <c r="G614" s="60"/>
      <c r="H614" s="60"/>
      <c r="I614" s="60"/>
      <c r="J614" s="60"/>
      <c r="K614" s="60"/>
      <c r="L614" s="60"/>
      <c r="M614" s="60"/>
      <c r="N614" s="61"/>
      <c r="O614" s="60"/>
      <c r="P614" s="60"/>
      <c r="Q614" s="60"/>
      <c r="R614" s="60"/>
      <c r="S614" s="60"/>
    </row>
    <row r="615" spans="2:19" ht="15" x14ac:dyDescent="0.25">
      <c r="B615" s="62"/>
      <c r="D615" s="63"/>
      <c r="E615" s="60"/>
      <c r="F615" s="60"/>
      <c r="G615" s="60"/>
      <c r="H615" s="60"/>
      <c r="I615" s="60"/>
      <c r="J615" s="60"/>
      <c r="K615" s="60"/>
      <c r="L615" s="60"/>
      <c r="M615" s="60"/>
      <c r="N615" s="61"/>
      <c r="O615" s="60"/>
      <c r="P615" s="60"/>
      <c r="Q615" s="60"/>
      <c r="R615" s="60"/>
      <c r="S615" s="60"/>
    </row>
    <row r="616" spans="2:19" ht="15" x14ac:dyDescent="0.25">
      <c r="B616" s="62"/>
      <c r="D616" s="63"/>
      <c r="E616" s="60"/>
      <c r="F616" s="60"/>
      <c r="G616" s="60"/>
      <c r="H616" s="60"/>
      <c r="I616" s="60"/>
      <c r="J616" s="60"/>
      <c r="K616" s="60"/>
      <c r="L616" s="60"/>
      <c r="M616" s="60"/>
      <c r="N616" s="61"/>
      <c r="O616" s="60"/>
      <c r="P616" s="60"/>
      <c r="Q616" s="60"/>
      <c r="R616" s="60"/>
      <c r="S616" s="60"/>
    </row>
    <row r="617" spans="2:19" ht="15" x14ac:dyDescent="0.25">
      <c r="B617" s="62"/>
      <c r="D617" s="63"/>
      <c r="E617" s="60"/>
      <c r="F617" s="60"/>
      <c r="G617" s="60"/>
      <c r="H617" s="60"/>
      <c r="I617" s="60"/>
      <c r="J617" s="60"/>
      <c r="K617" s="60"/>
      <c r="L617" s="60"/>
      <c r="M617" s="60"/>
      <c r="N617" s="61"/>
      <c r="O617" s="60"/>
      <c r="P617" s="60"/>
      <c r="Q617" s="60"/>
      <c r="R617" s="60"/>
      <c r="S617" s="60"/>
    </row>
    <row r="618" spans="2:19" ht="15" x14ac:dyDescent="0.25">
      <c r="B618" s="62"/>
      <c r="D618" s="63"/>
      <c r="E618" s="60"/>
      <c r="F618" s="60"/>
      <c r="G618" s="60"/>
      <c r="H618" s="60"/>
      <c r="I618" s="60"/>
      <c r="J618" s="60"/>
      <c r="K618" s="60"/>
      <c r="L618" s="60"/>
      <c r="M618" s="60"/>
      <c r="N618" s="61"/>
      <c r="O618" s="60"/>
      <c r="P618" s="60"/>
      <c r="Q618" s="60"/>
      <c r="R618" s="60"/>
      <c r="S618" s="60"/>
    </row>
    <row r="619" spans="2:19" ht="15" x14ac:dyDescent="0.25">
      <c r="B619" s="62"/>
      <c r="D619" s="63"/>
      <c r="E619" s="60"/>
      <c r="F619" s="60"/>
      <c r="G619" s="60"/>
      <c r="H619" s="60"/>
      <c r="I619" s="60"/>
      <c r="J619" s="60"/>
      <c r="K619" s="60"/>
      <c r="L619" s="60"/>
      <c r="M619" s="60"/>
      <c r="N619" s="61"/>
      <c r="O619" s="60"/>
      <c r="P619" s="60"/>
      <c r="Q619" s="60"/>
      <c r="R619" s="60"/>
      <c r="S619" s="60"/>
    </row>
    <row r="620" spans="2:19" ht="15" x14ac:dyDescent="0.25">
      <c r="B620" s="62"/>
      <c r="D620" s="63"/>
      <c r="E620" s="60"/>
      <c r="F620" s="60"/>
      <c r="G620" s="60"/>
      <c r="H620" s="60"/>
      <c r="I620" s="60"/>
      <c r="J620" s="60"/>
      <c r="K620" s="60"/>
      <c r="L620" s="60"/>
      <c r="M620" s="60"/>
      <c r="N620" s="61"/>
      <c r="O620" s="60"/>
      <c r="P620" s="60"/>
      <c r="Q620" s="60"/>
      <c r="R620" s="60"/>
      <c r="S620" s="60"/>
    </row>
    <row r="621" spans="2:19" ht="15" x14ac:dyDescent="0.25">
      <c r="B621" s="62"/>
      <c r="D621" s="63"/>
      <c r="E621" s="60"/>
      <c r="F621" s="60"/>
      <c r="G621" s="60"/>
      <c r="H621" s="60"/>
      <c r="I621" s="60"/>
      <c r="J621" s="60"/>
      <c r="K621" s="60"/>
      <c r="L621" s="60"/>
      <c r="M621" s="60"/>
      <c r="N621" s="61"/>
      <c r="O621" s="60"/>
      <c r="P621" s="60"/>
      <c r="Q621" s="60"/>
      <c r="R621" s="60"/>
      <c r="S621" s="60"/>
    </row>
    <row r="622" spans="2:19" ht="15" x14ac:dyDescent="0.25">
      <c r="B622" s="62"/>
      <c r="D622" s="63"/>
      <c r="E622" s="60"/>
      <c r="F622" s="60"/>
      <c r="G622" s="60"/>
      <c r="H622" s="60"/>
      <c r="I622" s="60"/>
      <c r="J622" s="60"/>
      <c r="K622" s="60"/>
      <c r="L622" s="60"/>
      <c r="M622" s="60"/>
      <c r="N622" s="61"/>
      <c r="O622" s="60"/>
      <c r="P622" s="60"/>
      <c r="Q622" s="60"/>
      <c r="R622" s="60"/>
      <c r="S622" s="60"/>
    </row>
    <row r="623" spans="2:19" ht="15" x14ac:dyDescent="0.25">
      <c r="B623" s="62"/>
      <c r="D623" s="63"/>
      <c r="E623" s="60"/>
      <c r="F623" s="60"/>
      <c r="G623" s="60"/>
      <c r="H623" s="60"/>
      <c r="I623" s="60"/>
      <c r="J623" s="60"/>
      <c r="K623" s="60"/>
      <c r="L623" s="60"/>
      <c r="M623" s="60"/>
      <c r="N623" s="61"/>
      <c r="O623" s="60"/>
      <c r="P623" s="60"/>
      <c r="Q623" s="60"/>
      <c r="R623" s="60"/>
      <c r="S623" s="60"/>
    </row>
    <row r="624" spans="2:19" ht="15" x14ac:dyDescent="0.25">
      <c r="B624" s="62"/>
      <c r="D624" s="63"/>
      <c r="E624" s="60"/>
      <c r="F624" s="60"/>
      <c r="G624" s="60"/>
      <c r="H624" s="60"/>
      <c r="I624" s="60"/>
      <c r="J624" s="60"/>
      <c r="K624" s="60"/>
      <c r="L624" s="60"/>
      <c r="M624" s="60"/>
      <c r="N624" s="61"/>
      <c r="O624" s="60"/>
      <c r="P624" s="60"/>
      <c r="Q624" s="60"/>
      <c r="R624" s="60"/>
      <c r="S624" s="60"/>
    </row>
    <row r="625" spans="2:19" ht="15" x14ac:dyDescent="0.25">
      <c r="B625" s="62"/>
      <c r="D625" s="63"/>
      <c r="E625" s="60"/>
      <c r="F625" s="60"/>
      <c r="G625" s="60"/>
      <c r="H625" s="60"/>
      <c r="I625" s="60"/>
      <c r="J625" s="60"/>
      <c r="K625" s="60"/>
      <c r="L625" s="60"/>
      <c r="M625" s="60"/>
      <c r="N625" s="61"/>
      <c r="O625" s="60"/>
      <c r="P625" s="60"/>
      <c r="Q625" s="60"/>
      <c r="R625" s="60"/>
      <c r="S625" s="60"/>
    </row>
    <row r="626" spans="2:19" ht="15" x14ac:dyDescent="0.25">
      <c r="B626" s="62"/>
      <c r="D626" s="63"/>
      <c r="E626" s="60"/>
      <c r="F626" s="60"/>
      <c r="G626" s="60"/>
      <c r="H626" s="60"/>
      <c r="I626" s="60"/>
      <c r="J626" s="60"/>
      <c r="K626" s="60"/>
      <c r="L626" s="60"/>
      <c r="M626" s="60"/>
      <c r="N626" s="61"/>
      <c r="O626" s="60"/>
      <c r="P626" s="60"/>
      <c r="Q626" s="60"/>
      <c r="R626" s="60"/>
      <c r="S626" s="60"/>
    </row>
    <row r="627" spans="2:19" ht="15" x14ac:dyDescent="0.25">
      <c r="B627" s="62"/>
      <c r="D627" s="63"/>
      <c r="E627" s="60"/>
      <c r="F627" s="60"/>
      <c r="G627" s="60"/>
      <c r="H627" s="60"/>
      <c r="I627" s="60"/>
      <c r="J627" s="60"/>
      <c r="K627" s="60"/>
      <c r="L627" s="60"/>
      <c r="M627" s="60"/>
      <c r="N627" s="61"/>
      <c r="O627" s="60"/>
      <c r="P627" s="60"/>
      <c r="Q627" s="60"/>
      <c r="R627" s="60"/>
      <c r="S627" s="60"/>
    </row>
    <row r="628" spans="2:19" ht="15" x14ac:dyDescent="0.25">
      <c r="B628" s="62"/>
      <c r="D628" s="63"/>
      <c r="E628" s="60"/>
      <c r="F628" s="60"/>
      <c r="G628" s="60"/>
      <c r="H628" s="60"/>
      <c r="I628" s="60"/>
      <c r="J628" s="60"/>
      <c r="K628" s="60"/>
      <c r="L628" s="60"/>
      <c r="M628" s="60"/>
      <c r="N628" s="61"/>
      <c r="O628" s="60"/>
      <c r="P628" s="60"/>
      <c r="Q628" s="60"/>
      <c r="R628" s="60"/>
      <c r="S628" s="60"/>
    </row>
    <row r="629" spans="2:19" ht="15" x14ac:dyDescent="0.25">
      <c r="B629" s="62"/>
      <c r="D629" s="63"/>
      <c r="E629" s="60"/>
      <c r="F629" s="60"/>
      <c r="G629" s="60"/>
      <c r="H629" s="60"/>
      <c r="I629" s="60"/>
      <c r="J629" s="60"/>
      <c r="K629" s="60"/>
      <c r="L629" s="60"/>
      <c r="M629" s="60"/>
      <c r="N629" s="61"/>
      <c r="O629" s="60"/>
      <c r="P629" s="60"/>
      <c r="Q629" s="60"/>
      <c r="R629" s="60"/>
      <c r="S629" s="60"/>
    </row>
    <row r="630" spans="2:19" ht="15" x14ac:dyDescent="0.25">
      <c r="B630" s="62"/>
      <c r="D630" s="63"/>
      <c r="E630" s="60"/>
      <c r="F630" s="60"/>
      <c r="G630" s="60"/>
      <c r="H630" s="60"/>
      <c r="I630" s="60"/>
      <c r="J630" s="60"/>
      <c r="K630" s="60"/>
      <c r="L630" s="60"/>
      <c r="M630" s="60"/>
      <c r="N630" s="61"/>
      <c r="O630" s="60"/>
      <c r="P630" s="60"/>
      <c r="Q630" s="60"/>
      <c r="R630" s="60"/>
      <c r="S630" s="60"/>
    </row>
    <row r="631" spans="2:19" ht="15" x14ac:dyDescent="0.25">
      <c r="B631" s="62"/>
      <c r="D631" s="63"/>
      <c r="E631" s="60"/>
      <c r="F631" s="60"/>
      <c r="G631" s="60"/>
      <c r="H631" s="60"/>
      <c r="I631" s="60"/>
      <c r="J631" s="60"/>
      <c r="K631" s="60"/>
      <c r="L631" s="60"/>
      <c r="M631" s="60"/>
      <c r="N631" s="61"/>
      <c r="O631" s="60"/>
      <c r="P631" s="60"/>
      <c r="Q631" s="60"/>
      <c r="R631" s="60"/>
      <c r="S631" s="60"/>
    </row>
    <row r="632" spans="2:19" ht="15" x14ac:dyDescent="0.25">
      <c r="B632" s="62"/>
      <c r="D632" s="63"/>
      <c r="E632" s="60"/>
      <c r="F632" s="60"/>
      <c r="G632" s="60"/>
      <c r="H632" s="60"/>
      <c r="I632" s="60"/>
      <c r="J632" s="60"/>
      <c r="K632" s="60"/>
      <c r="L632" s="60"/>
      <c r="M632" s="60"/>
      <c r="N632" s="61"/>
      <c r="O632" s="60"/>
      <c r="P632" s="60"/>
      <c r="Q632" s="60"/>
      <c r="R632" s="60"/>
      <c r="S632" s="60"/>
    </row>
    <row r="633" spans="2:19" ht="15" x14ac:dyDescent="0.25">
      <c r="B633" s="62"/>
      <c r="D633" s="63"/>
      <c r="E633" s="60"/>
      <c r="F633" s="60"/>
      <c r="G633" s="60"/>
      <c r="H633" s="60"/>
      <c r="I633" s="60"/>
      <c r="J633" s="60"/>
      <c r="K633" s="60"/>
      <c r="L633" s="60"/>
      <c r="M633" s="60"/>
      <c r="N633" s="61"/>
      <c r="O633" s="60"/>
      <c r="P633" s="60"/>
      <c r="Q633" s="60"/>
      <c r="R633" s="60"/>
      <c r="S633" s="60"/>
    </row>
    <row r="634" spans="2:19" ht="15" x14ac:dyDescent="0.25">
      <c r="B634" s="62"/>
      <c r="D634" s="63"/>
      <c r="E634" s="60"/>
      <c r="F634" s="60"/>
      <c r="G634" s="60"/>
      <c r="H634" s="60"/>
      <c r="I634" s="60"/>
      <c r="J634" s="60"/>
      <c r="K634" s="60"/>
      <c r="L634" s="60"/>
      <c r="M634" s="60"/>
      <c r="N634" s="61"/>
      <c r="O634" s="60"/>
      <c r="P634" s="60"/>
      <c r="Q634" s="60"/>
      <c r="R634" s="60"/>
      <c r="S634" s="60"/>
    </row>
    <row r="635" spans="2:19" ht="15" x14ac:dyDescent="0.25">
      <c r="B635" s="62"/>
      <c r="D635" s="63"/>
      <c r="E635" s="60"/>
      <c r="F635" s="60"/>
      <c r="G635" s="60"/>
      <c r="H635" s="60"/>
      <c r="I635" s="60"/>
      <c r="J635" s="60"/>
      <c r="K635" s="60"/>
      <c r="L635" s="60"/>
      <c r="M635" s="60"/>
      <c r="N635" s="61"/>
      <c r="O635" s="60"/>
      <c r="P635" s="60"/>
      <c r="Q635" s="60"/>
      <c r="R635" s="60"/>
      <c r="S635" s="60"/>
    </row>
    <row r="636" spans="2:19" ht="15" x14ac:dyDescent="0.25">
      <c r="B636" s="62"/>
      <c r="D636" s="63"/>
      <c r="E636" s="60"/>
      <c r="F636" s="60"/>
      <c r="G636" s="60"/>
      <c r="H636" s="60"/>
      <c r="I636" s="60"/>
      <c r="J636" s="60"/>
      <c r="K636" s="60"/>
      <c r="L636" s="60"/>
      <c r="M636" s="60"/>
      <c r="N636" s="61"/>
      <c r="O636" s="60"/>
      <c r="P636" s="60"/>
      <c r="Q636" s="60"/>
      <c r="R636" s="60"/>
      <c r="S636" s="60"/>
    </row>
    <row r="637" spans="2:19" ht="15" x14ac:dyDescent="0.25">
      <c r="B637" s="62"/>
      <c r="D637" s="63"/>
      <c r="E637" s="60"/>
      <c r="F637" s="60"/>
      <c r="G637" s="60"/>
      <c r="H637" s="60"/>
      <c r="I637" s="60"/>
      <c r="J637" s="60"/>
      <c r="K637" s="60"/>
      <c r="L637" s="60"/>
      <c r="M637" s="60"/>
      <c r="N637" s="61"/>
      <c r="O637" s="60"/>
      <c r="P637" s="60"/>
      <c r="Q637" s="60"/>
      <c r="R637" s="60"/>
      <c r="S637" s="60"/>
    </row>
    <row r="638" spans="2:19" ht="15" x14ac:dyDescent="0.25">
      <c r="B638" s="62"/>
      <c r="D638" s="63"/>
      <c r="E638" s="60"/>
      <c r="F638" s="60"/>
      <c r="G638" s="60"/>
      <c r="H638" s="60"/>
      <c r="I638" s="60"/>
      <c r="J638" s="60"/>
      <c r="K638" s="60"/>
      <c r="L638" s="60"/>
      <c r="M638" s="60"/>
      <c r="N638" s="61"/>
      <c r="O638" s="60"/>
      <c r="P638" s="60"/>
      <c r="Q638" s="60"/>
      <c r="R638" s="60"/>
      <c r="S638" s="60"/>
    </row>
    <row r="639" spans="2:19" ht="15" x14ac:dyDescent="0.25">
      <c r="B639" s="62"/>
      <c r="D639" s="63"/>
      <c r="E639" s="60"/>
      <c r="F639" s="60"/>
      <c r="G639" s="60"/>
      <c r="H639" s="60"/>
      <c r="I639" s="60"/>
      <c r="J639" s="60"/>
      <c r="K639" s="60"/>
      <c r="L639" s="60"/>
      <c r="M639" s="60"/>
      <c r="N639" s="61"/>
      <c r="O639" s="60"/>
      <c r="P639" s="60"/>
      <c r="Q639" s="60"/>
      <c r="R639" s="60"/>
      <c r="S639" s="60"/>
    </row>
    <row r="640" spans="2:19" ht="15" x14ac:dyDescent="0.25">
      <c r="B640" s="62"/>
      <c r="D640" s="63"/>
      <c r="E640" s="60"/>
      <c r="F640" s="60"/>
      <c r="G640" s="60"/>
      <c r="H640" s="60"/>
      <c r="I640" s="60"/>
      <c r="J640" s="60"/>
      <c r="K640" s="60"/>
      <c r="L640" s="60"/>
      <c r="M640" s="60"/>
      <c r="N640" s="61"/>
      <c r="O640" s="60"/>
      <c r="P640" s="60"/>
      <c r="Q640" s="60"/>
      <c r="R640" s="60"/>
      <c r="S640" s="60"/>
    </row>
    <row r="641" spans="2:19" ht="15" x14ac:dyDescent="0.25">
      <c r="B641" s="62"/>
      <c r="D641" s="63"/>
      <c r="E641" s="60"/>
      <c r="F641" s="60"/>
      <c r="G641" s="60"/>
      <c r="H641" s="60"/>
      <c r="I641" s="60"/>
      <c r="J641" s="60"/>
      <c r="K641" s="60"/>
      <c r="L641" s="60"/>
      <c r="M641" s="60"/>
      <c r="N641" s="61"/>
      <c r="O641" s="60"/>
      <c r="P641" s="60"/>
      <c r="Q641" s="60"/>
      <c r="R641" s="60"/>
      <c r="S641" s="60"/>
    </row>
    <row r="642" spans="2:19" ht="15" x14ac:dyDescent="0.25">
      <c r="B642" s="62"/>
      <c r="D642" s="63"/>
      <c r="E642" s="60"/>
      <c r="F642" s="60"/>
      <c r="G642" s="60"/>
      <c r="H642" s="60"/>
      <c r="I642" s="60"/>
      <c r="J642" s="60"/>
      <c r="K642" s="60"/>
      <c r="L642" s="60"/>
      <c r="M642" s="60"/>
      <c r="N642" s="61"/>
      <c r="O642" s="60"/>
      <c r="P642" s="60"/>
      <c r="Q642" s="60"/>
      <c r="R642" s="60"/>
      <c r="S642" s="60"/>
    </row>
    <row r="643" spans="2:19" ht="15" x14ac:dyDescent="0.25">
      <c r="B643" s="62"/>
      <c r="D643" s="63"/>
      <c r="E643" s="60"/>
      <c r="F643" s="60"/>
      <c r="G643" s="60"/>
      <c r="H643" s="60"/>
      <c r="I643" s="60"/>
      <c r="J643" s="60"/>
      <c r="K643" s="60"/>
      <c r="L643" s="60"/>
      <c r="M643" s="60"/>
      <c r="N643" s="61"/>
      <c r="O643" s="60"/>
      <c r="P643" s="60"/>
      <c r="Q643" s="60"/>
      <c r="R643" s="60"/>
      <c r="S643" s="60"/>
    </row>
    <row r="644" spans="2:19" ht="15" x14ac:dyDescent="0.25">
      <c r="B644" s="62"/>
      <c r="D644" s="63"/>
      <c r="E644" s="60"/>
      <c r="F644" s="60"/>
      <c r="G644" s="60"/>
      <c r="H644" s="60"/>
      <c r="I644" s="60"/>
      <c r="J644" s="60"/>
      <c r="K644" s="60"/>
      <c r="L644" s="60"/>
      <c r="M644" s="60"/>
      <c r="N644" s="61"/>
      <c r="O644" s="60"/>
      <c r="P644" s="60"/>
      <c r="Q644" s="60"/>
      <c r="R644" s="60"/>
      <c r="S644" s="60"/>
    </row>
    <row r="645" spans="2:19" ht="15" x14ac:dyDescent="0.25">
      <c r="B645" s="62"/>
      <c r="D645" s="63"/>
      <c r="E645" s="60"/>
      <c r="F645" s="60"/>
      <c r="G645" s="60"/>
      <c r="H645" s="60"/>
      <c r="I645" s="60"/>
      <c r="J645" s="60"/>
      <c r="K645" s="60"/>
      <c r="L645" s="60"/>
      <c r="M645" s="60"/>
      <c r="N645" s="61"/>
      <c r="O645" s="60"/>
      <c r="P645" s="60"/>
      <c r="Q645" s="60"/>
      <c r="R645" s="60"/>
      <c r="S645" s="60"/>
    </row>
    <row r="646" spans="2:19" ht="15" x14ac:dyDescent="0.25">
      <c r="B646" s="62"/>
      <c r="D646" s="63"/>
      <c r="E646" s="60"/>
      <c r="F646" s="60"/>
      <c r="G646" s="60"/>
      <c r="H646" s="60"/>
      <c r="I646" s="60"/>
      <c r="J646" s="60"/>
      <c r="K646" s="60"/>
      <c r="L646" s="60"/>
      <c r="M646" s="60"/>
      <c r="N646" s="61"/>
      <c r="O646" s="60"/>
      <c r="P646" s="60"/>
      <c r="Q646" s="60"/>
      <c r="R646" s="60"/>
      <c r="S646" s="60"/>
    </row>
    <row r="647" spans="2:19" ht="15" x14ac:dyDescent="0.25">
      <c r="B647" s="62"/>
      <c r="D647" s="63"/>
      <c r="E647" s="60"/>
      <c r="F647" s="60"/>
      <c r="G647" s="60"/>
      <c r="H647" s="60"/>
      <c r="I647" s="60"/>
      <c r="J647" s="60"/>
      <c r="K647" s="60"/>
      <c r="L647" s="60"/>
      <c r="M647" s="60"/>
      <c r="N647" s="61"/>
      <c r="O647" s="60"/>
      <c r="P647" s="60"/>
      <c r="Q647" s="60"/>
      <c r="R647" s="60"/>
      <c r="S647" s="60"/>
    </row>
    <row r="648" spans="2:19" ht="15" x14ac:dyDescent="0.25">
      <c r="B648" s="62"/>
      <c r="D648" s="63"/>
      <c r="E648" s="60"/>
      <c r="F648" s="60"/>
      <c r="G648" s="60"/>
      <c r="H648" s="60"/>
      <c r="I648" s="60"/>
      <c r="J648" s="60"/>
      <c r="K648" s="60"/>
      <c r="L648" s="60"/>
      <c r="M648" s="60"/>
      <c r="N648" s="61"/>
      <c r="O648" s="60"/>
      <c r="P648" s="60"/>
      <c r="Q648" s="60"/>
      <c r="R648" s="60"/>
      <c r="S648" s="60"/>
    </row>
    <row r="649" spans="2:19" ht="15" x14ac:dyDescent="0.25">
      <c r="B649" s="62"/>
      <c r="D649" s="63"/>
      <c r="E649" s="60"/>
      <c r="F649" s="60"/>
      <c r="G649" s="60"/>
      <c r="H649" s="60"/>
      <c r="I649" s="60"/>
      <c r="J649" s="60"/>
      <c r="K649" s="60"/>
      <c r="L649" s="60"/>
      <c r="M649" s="60"/>
      <c r="N649" s="61"/>
      <c r="O649" s="60"/>
      <c r="P649" s="60"/>
      <c r="Q649" s="60"/>
      <c r="R649" s="60"/>
      <c r="S649" s="60"/>
    </row>
    <row r="650" spans="2:19" ht="15" x14ac:dyDescent="0.25">
      <c r="B650" s="62"/>
      <c r="D650" s="63"/>
      <c r="E650" s="60"/>
      <c r="F650" s="60"/>
      <c r="G650" s="60"/>
      <c r="H650" s="60"/>
      <c r="I650" s="60"/>
      <c r="J650" s="60"/>
      <c r="K650" s="60"/>
      <c r="L650" s="60"/>
      <c r="M650" s="60"/>
      <c r="N650" s="61"/>
      <c r="O650" s="60"/>
      <c r="P650" s="60"/>
      <c r="Q650" s="60"/>
      <c r="R650" s="60"/>
      <c r="S650" s="60"/>
    </row>
    <row r="651" spans="2:19" ht="15" x14ac:dyDescent="0.25">
      <c r="B651" s="62"/>
      <c r="D651" s="63"/>
      <c r="E651" s="60"/>
      <c r="F651" s="60"/>
      <c r="G651" s="60"/>
      <c r="H651" s="60"/>
      <c r="I651" s="60"/>
      <c r="J651" s="60"/>
      <c r="K651" s="60"/>
      <c r="L651" s="60"/>
      <c r="M651" s="60"/>
      <c r="N651" s="61"/>
      <c r="O651" s="60"/>
      <c r="P651" s="60"/>
      <c r="Q651" s="60"/>
      <c r="R651" s="60"/>
      <c r="S651" s="60"/>
    </row>
    <row r="652" spans="2:19" ht="15" x14ac:dyDescent="0.25">
      <c r="B652" s="62"/>
      <c r="D652" s="63"/>
      <c r="E652" s="60"/>
      <c r="F652" s="60"/>
      <c r="G652" s="60"/>
      <c r="H652" s="60"/>
      <c r="I652" s="60"/>
      <c r="J652" s="60"/>
      <c r="K652" s="60"/>
      <c r="L652" s="60"/>
      <c r="M652" s="60"/>
      <c r="N652" s="61"/>
      <c r="O652" s="60"/>
      <c r="P652" s="60"/>
      <c r="Q652" s="60"/>
      <c r="R652" s="60"/>
      <c r="S652" s="60"/>
    </row>
    <row r="653" spans="2:19" ht="15" x14ac:dyDescent="0.25">
      <c r="B653" s="62"/>
      <c r="D653" s="63"/>
      <c r="E653" s="60"/>
      <c r="F653" s="60"/>
      <c r="G653" s="60"/>
      <c r="H653" s="60"/>
      <c r="I653" s="60"/>
      <c r="J653" s="60"/>
      <c r="K653" s="60"/>
      <c r="L653" s="60"/>
      <c r="M653" s="60"/>
      <c r="N653" s="61"/>
      <c r="O653" s="60"/>
      <c r="P653" s="60"/>
      <c r="Q653" s="60"/>
      <c r="R653" s="60"/>
      <c r="S653" s="60"/>
    </row>
    <row r="654" spans="2:19" ht="15" x14ac:dyDescent="0.25">
      <c r="B654" s="62"/>
      <c r="D654" s="63"/>
      <c r="E654" s="60"/>
      <c r="F654" s="60"/>
      <c r="G654" s="60"/>
      <c r="H654" s="60"/>
      <c r="I654" s="60"/>
      <c r="J654" s="60"/>
      <c r="K654" s="60"/>
      <c r="L654" s="60"/>
      <c r="M654" s="60"/>
      <c r="N654" s="61"/>
      <c r="O654" s="60"/>
      <c r="P654" s="60"/>
      <c r="Q654" s="60"/>
      <c r="R654" s="60"/>
      <c r="S654" s="60"/>
    </row>
    <row r="655" spans="2:19" ht="15" x14ac:dyDescent="0.25">
      <c r="B655" s="62"/>
      <c r="D655" s="63"/>
      <c r="E655" s="60"/>
      <c r="F655" s="60"/>
      <c r="G655" s="60"/>
      <c r="H655" s="60"/>
      <c r="I655" s="60"/>
      <c r="J655" s="60"/>
      <c r="K655" s="60"/>
      <c r="L655" s="60"/>
      <c r="M655" s="60"/>
      <c r="N655" s="61"/>
      <c r="O655" s="60"/>
      <c r="P655" s="60"/>
      <c r="Q655" s="60"/>
      <c r="R655" s="60"/>
      <c r="S655" s="60"/>
    </row>
    <row r="656" spans="2:19" ht="15" x14ac:dyDescent="0.25">
      <c r="B656" s="62"/>
      <c r="D656" s="63"/>
      <c r="E656" s="60"/>
      <c r="F656" s="60"/>
      <c r="G656" s="60"/>
      <c r="H656" s="60"/>
      <c r="I656" s="60"/>
      <c r="J656" s="60"/>
      <c r="K656" s="60"/>
      <c r="L656" s="60"/>
      <c r="M656" s="60"/>
      <c r="N656" s="61"/>
      <c r="O656" s="60"/>
      <c r="P656" s="60"/>
      <c r="Q656" s="60"/>
      <c r="R656" s="60"/>
      <c r="S656" s="60"/>
    </row>
    <row r="657" spans="2:19" ht="15" x14ac:dyDescent="0.25">
      <c r="B657" s="62"/>
      <c r="D657" s="63"/>
      <c r="E657" s="60"/>
      <c r="F657" s="60"/>
      <c r="G657" s="60"/>
      <c r="H657" s="60"/>
      <c r="I657" s="60"/>
      <c r="J657" s="60"/>
      <c r="K657" s="60"/>
      <c r="L657" s="60"/>
      <c r="M657" s="60"/>
      <c r="N657" s="61"/>
      <c r="O657" s="60"/>
      <c r="P657" s="60"/>
      <c r="Q657" s="60"/>
      <c r="R657" s="60"/>
      <c r="S657" s="60"/>
    </row>
    <row r="658" spans="2:19" ht="15" x14ac:dyDescent="0.25">
      <c r="B658" s="62"/>
      <c r="D658" s="63"/>
      <c r="E658" s="60"/>
      <c r="F658" s="60"/>
      <c r="G658" s="60"/>
      <c r="H658" s="60"/>
      <c r="I658" s="60"/>
      <c r="J658" s="60"/>
      <c r="K658" s="60"/>
      <c r="L658" s="60"/>
      <c r="M658" s="60"/>
      <c r="N658" s="61"/>
      <c r="O658" s="60"/>
      <c r="P658" s="60"/>
      <c r="Q658" s="60"/>
      <c r="R658" s="60"/>
      <c r="S658" s="60"/>
    </row>
    <row r="659" spans="2:19" ht="15" x14ac:dyDescent="0.25">
      <c r="B659" s="62"/>
      <c r="D659" s="63"/>
      <c r="E659" s="60"/>
      <c r="F659" s="60"/>
      <c r="G659" s="60"/>
      <c r="H659" s="60"/>
      <c r="I659" s="60"/>
      <c r="J659" s="60"/>
      <c r="K659" s="60"/>
      <c r="L659" s="60"/>
      <c r="M659" s="60"/>
      <c r="N659" s="61"/>
      <c r="O659" s="60"/>
      <c r="P659" s="60"/>
      <c r="Q659" s="60"/>
      <c r="R659" s="60"/>
      <c r="S659" s="60"/>
    </row>
    <row r="660" spans="2:19" ht="15" x14ac:dyDescent="0.25">
      <c r="B660" s="62"/>
      <c r="D660" s="63"/>
      <c r="E660" s="60"/>
      <c r="F660" s="60"/>
      <c r="G660" s="60"/>
      <c r="H660" s="60"/>
      <c r="I660" s="60"/>
      <c r="J660" s="60"/>
      <c r="K660" s="60"/>
      <c r="L660" s="60"/>
      <c r="M660" s="60"/>
      <c r="N660" s="61"/>
      <c r="O660" s="60"/>
      <c r="P660" s="60"/>
      <c r="Q660" s="60"/>
      <c r="R660" s="60"/>
      <c r="S660" s="60"/>
    </row>
    <row r="661" spans="2:19" ht="15" x14ac:dyDescent="0.25">
      <c r="B661" s="62"/>
      <c r="D661" s="63"/>
      <c r="E661" s="60"/>
      <c r="F661" s="60"/>
      <c r="G661" s="60"/>
      <c r="H661" s="60"/>
      <c r="I661" s="60"/>
      <c r="J661" s="60"/>
      <c r="K661" s="60"/>
      <c r="L661" s="60"/>
      <c r="M661" s="60"/>
      <c r="N661" s="61"/>
      <c r="O661" s="60"/>
      <c r="P661" s="60"/>
      <c r="Q661" s="60"/>
      <c r="R661" s="60"/>
      <c r="S661" s="60"/>
    </row>
    <row r="662" spans="2:19" ht="15" x14ac:dyDescent="0.25">
      <c r="B662" s="62"/>
      <c r="D662" s="63"/>
      <c r="E662" s="60"/>
      <c r="F662" s="60"/>
      <c r="G662" s="60"/>
      <c r="H662" s="60"/>
      <c r="I662" s="60"/>
      <c r="J662" s="60"/>
      <c r="K662" s="60"/>
      <c r="L662" s="60"/>
      <c r="M662" s="60"/>
      <c r="N662" s="61"/>
      <c r="O662" s="60"/>
      <c r="P662" s="60"/>
      <c r="Q662" s="60"/>
      <c r="R662" s="60"/>
      <c r="S662" s="60"/>
    </row>
    <row r="663" spans="2:19" ht="15" x14ac:dyDescent="0.25">
      <c r="B663" s="62"/>
      <c r="D663" s="63"/>
      <c r="E663" s="60"/>
      <c r="F663" s="60"/>
      <c r="G663" s="60"/>
      <c r="H663" s="60"/>
      <c r="I663" s="60"/>
      <c r="J663" s="60"/>
      <c r="K663" s="60"/>
      <c r="L663" s="60"/>
      <c r="M663" s="60"/>
      <c r="N663" s="61"/>
      <c r="O663" s="60"/>
      <c r="P663" s="60"/>
      <c r="Q663" s="60"/>
      <c r="R663" s="60"/>
      <c r="S663" s="60"/>
    </row>
    <row r="664" spans="2:19" ht="15" x14ac:dyDescent="0.25">
      <c r="B664" s="62"/>
      <c r="D664" s="63"/>
      <c r="E664" s="60"/>
      <c r="F664" s="60"/>
      <c r="G664" s="60"/>
      <c r="H664" s="60"/>
      <c r="I664" s="60"/>
      <c r="J664" s="60"/>
      <c r="K664" s="60"/>
      <c r="L664" s="60"/>
      <c r="M664" s="60"/>
      <c r="N664" s="61"/>
      <c r="O664" s="60"/>
      <c r="P664" s="60"/>
      <c r="Q664" s="60"/>
      <c r="R664" s="60"/>
      <c r="S664" s="60"/>
    </row>
    <row r="665" spans="2:19" ht="15" x14ac:dyDescent="0.25">
      <c r="B665" s="62"/>
      <c r="D665" s="63"/>
      <c r="E665" s="60"/>
      <c r="F665" s="60"/>
      <c r="G665" s="60"/>
      <c r="H665" s="60"/>
      <c r="I665" s="60"/>
      <c r="J665" s="60"/>
      <c r="K665" s="60"/>
      <c r="L665" s="60"/>
      <c r="M665" s="60"/>
      <c r="N665" s="61"/>
      <c r="O665" s="60"/>
      <c r="P665" s="60"/>
      <c r="Q665" s="60"/>
      <c r="R665" s="60"/>
      <c r="S665" s="60"/>
    </row>
    <row r="666" spans="2:19" ht="15" x14ac:dyDescent="0.25">
      <c r="B666" s="62"/>
      <c r="D666" s="63"/>
      <c r="E666" s="60"/>
      <c r="F666" s="60"/>
      <c r="G666" s="60"/>
      <c r="H666" s="60"/>
      <c r="I666" s="60"/>
      <c r="J666" s="60"/>
      <c r="K666" s="60"/>
      <c r="L666" s="60"/>
      <c r="M666" s="60"/>
      <c r="N666" s="61"/>
      <c r="O666" s="60"/>
      <c r="P666" s="60"/>
      <c r="Q666" s="60"/>
      <c r="R666" s="60"/>
      <c r="S666" s="60"/>
    </row>
    <row r="667" spans="2:19" ht="15" x14ac:dyDescent="0.25">
      <c r="B667" s="62"/>
      <c r="D667" s="63"/>
      <c r="E667" s="60"/>
      <c r="F667" s="60"/>
      <c r="G667" s="60"/>
      <c r="H667" s="60"/>
      <c r="I667" s="60"/>
      <c r="J667" s="60"/>
      <c r="K667" s="60"/>
      <c r="L667" s="60"/>
      <c r="M667" s="60"/>
      <c r="N667" s="61"/>
      <c r="O667" s="60"/>
      <c r="P667" s="60"/>
      <c r="Q667" s="60"/>
      <c r="R667" s="60"/>
      <c r="S667" s="60"/>
    </row>
    <row r="668" spans="2:19" ht="15" x14ac:dyDescent="0.25">
      <c r="B668" s="62"/>
      <c r="D668" s="63"/>
      <c r="E668" s="60"/>
      <c r="F668" s="60"/>
      <c r="G668" s="60"/>
      <c r="H668" s="60"/>
      <c r="I668" s="60"/>
      <c r="J668" s="60"/>
      <c r="K668" s="60"/>
      <c r="L668" s="60"/>
      <c r="M668" s="60"/>
      <c r="N668" s="61"/>
      <c r="O668" s="60"/>
      <c r="P668" s="60"/>
      <c r="Q668" s="60"/>
      <c r="R668" s="60"/>
      <c r="S668" s="60"/>
    </row>
    <row r="669" spans="2:19" ht="15" x14ac:dyDescent="0.25">
      <c r="B669" s="62"/>
      <c r="D669" s="63"/>
      <c r="E669" s="60"/>
      <c r="F669" s="60"/>
      <c r="G669" s="60"/>
      <c r="H669" s="60"/>
      <c r="I669" s="60"/>
      <c r="J669" s="60"/>
      <c r="K669" s="60"/>
      <c r="L669" s="60"/>
      <c r="M669" s="60"/>
      <c r="N669" s="61"/>
      <c r="O669" s="60"/>
      <c r="P669" s="60"/>
      <c r="Q669" s="60"/>
      <c r="R669" s="60"/>
      <c r="S669" s="60"/>
    </row>
    <row r="670" spans="2:19" ht="15" x14ac:dyDescent="0.25">
      <c r="B670" s="62"/>
      <c r="D670" s="63"/>
      <c r="E670" s="60"/>
      <c r="F670" s="60"/>
      <c r="G670" s="60"/>
      <c r="H670" s="60"/>
      <c r="I670" s="60"/>
      <c r="J670" s="60"/>
      <c r="K670" s="60"/>
      <c r="L670" s="60"/>
      <c r="M670" s="60"/>
      <c r="N670" s="61"/>
      <c r="O670" s="60"/>
      <c r="P670" s="60"/>
      <c r="Q670" s="60"/>
      <c r="R670" s="60"/>
      <c r="S670" s="60"/>
    </row>
    <row r="671" spans="2:19" ht="15" x14ac:dyDescent="0.25">
      <c r="B671" s="62"/>
      <c r="D671" s="63"/>
      <c r="E671" s="60"/>
      <c r="F671" s="60"/>
      <c r="G671" s="60"/>
      <c r="H671" s="60"/>
      <c r="I671" s="60"/>
      <c r="J671" s="60"/>
      <c r="K671" s="60"/>
      <c r="L671" s="60"/>
      <c r="M671" s="60"/>
      <c r="N671" s="61"/>
      <c r="O671" s="60"/>
      <c r="P671" s="60"/>
      <c r="Q671" s="60"/>
      <c r="R671" s="60"/>
      <c r="S671" s="60"/>
    </row>
    <row r="672" spans="2:19" ht="15" x14ac:dyDescent="0.25">
      <c r="B672" s="62"/>
      <c r="D672" s="63"/>
      <c r="E672" s="60"/>
      <c r="F672" s="60"/>
      <c r="G672" s="60"/>
      <c r="H672" s="60"/>
      <c r="I672" s="60"/>
      <c r="J672" s="60"/>
      <c r="K672" s="60"/>
      <c r="L672" s="60"/>
      <c r="M672" s="60"/>
      <c r="N672" s="61"/>
      <c r="O672" s="60"/>
      <c r="P672" s="60"/>
      <c r="Q672" s="60"/>
      <c r="R672" s="60"/>
      <c r="S672" s="60"/>
    </row>
    <row r="673" spans="2:19" ht="15" x14ac:dyDescent="0.25">
      <c r="B673" s="62"/>
      <c r="D673" s="63"/>
      <c r="E673" s="60"/>
      <c r="F673" s="60"/>
      <c r="G673" s="60"/>
      <c r="H673" s="60"/>
      <c r="I673" s="60"/>
      <c r="J673" s="60"/>
      <c r="K673" s="60"/>
      <c r="L673" s="60"/>
      <c r="M673" s="60"/>
      <c r="N673" s="61"/>
      <c r="O673" s="60"/>
      <c r="P673" s="60"/>
      <c r="Q673" s="60"/>
      <c r="R673" s="60"/>
      <c r="S673" s="60"/>
    </row>
    <row r="674" spans="2:19" ht="15" x14ac:dyDescent="0.25">
      <c r="B674" s="62"/>
      <c r="D674" s="63"/>
      <c r="E674" s="60"/>
      <c r="F674" s="60"/>
      <c r="G674" s="60"/>
      <c r="H674" s="60"/>
      <c r="I674" s="60"/>
      <c r="J674" s="60"/>
      <c r="K674" s="60"/>
      <c r="L674" s="60"/>
      <c r="M674" s="60"/>
      <c r="N674" s="61"/>
      <c r="O674" s="60"/>
      <c r="P674" s="60"/>
      <c r="Q674" s="60"/>
      <c r="R674" s="60"/>
      <c r="S674" s="60"/>
    </row>
    <row r="675" spans="2:19" ht="15" x14ac:dyDescent="0.25">
      <c r="B675" s="62"/>
      <c r="D675" s="63"/>
      <c r="E675" s="60"/>
      <c r="F675" s="60"/>
      <c r="G675" s="60"/>
      <c r="H675" s="60"/>
      <c r="I675" s="60"/>
      <c r="J675" s="60"/>
      <c r="K675" s="60"/>
      <c r="L675" s="60"/>
      <c r="M675" s="60"/>
      <c r="N675" s="61"/>
      <c r="O675" s="60"/>
      <c r="P675" s="60"/>
      <c r="Q675" s="60"/>
      <c r="R675" s="60"/>
      <c r="S675" s="60"/>
    </row>
    <row r="676" spans="2:19" ht="15" x14ac:dyDescent="0.25">
      <c r="B676" s="62"/>
      <c r="D676" s="63"/>
      <c r="E676" s="60"/>
      <c r="F676" s="60"/>
      <c r="G676" s="60"/>
      <c r="H676" s="60"/>
      <c r="I676" s="60"/>
      <c r="J676" s="60"/>
      <c r="K676" s="60"/>
      <c r="L676" s="60"/>
      <c r="M676" s="60"/>
      <c r="N676" s="61"/>
      <c r="O676" s="60"/>
      <c r="P676" s="60"/>
      <c r="Q676" s="60"/>
      <c r="R676" s="60"/>
      <c r="S676" s="60"/>
    </row>
    <row r="677" spans="2:19" ht="15" x14ac:dyDescent="0.25">
      <c r="B677" s="62"/>
      <c r="D677" s="63"/>
      <c r="E677" s="60"/>
      <c r="F677" s="60"/>
      <c r="G677" s="60"/>
      <c r="H677" s="60"/>
      <c r="I677" s="60"/>
      <c r="J677" s="60"/>
      <c r="K677" s="60"/>
      <c r="L677" s="60"/>
      <c r="M677" s="60"/>
      <c r="N677" s="61"/>
      <c r="O677" s="60"/>
      <c r="P677" s="60"/>
      <c r="Q677" s="60"/>
      <c r="R677" s="60"/>
      <c r="S677" s="60"/>
    </row>
    <row r="678" spans="2:19" ht="15" x14ac:dyDescent="0.25">
      <c r="B678" s="62"/>
      <c r="D678" s="63"/>
      <c r="E678" s="60"/>
      <c r="F678" s="60"/>
      <c r="G678" s="60"/>
      <c r="H678" s="60"/>
      <c r="I678" s="60"/>
      <c r="J678" s="60"/>
      <c r="K678" s="60"/>
      <c r="L678" s="60"/>
      <c r="M678" s="60"/>
      <c r="N678" s="61"/>
      <c r="O678" s="60"/>
      <c r="P678" s="60"/>
      <c r="Q678" s="60"/>
      <c r="R678" s="60"/>
      <c r="S678" s="60"/>
    </row>
    <row r="679" spans="2:19" ht="15" x14ac:dyDescent="0.25">
      <c r="B679" s="62"/>
      <c r="D679" s="63"/>
      <c r="E679" s="60"/>
      <c r="F679" s="60"/>
      <c r="G679" s="60"/>
      <c r="H679" s="60"/>
      <c r="I679" s="60"/>
      <c r="J679" s="60"/>
      <c r="K679" s="60"/>
      <c r="L679" s="60"/>
      <c r="M679" s="60"/>
      <c r="N679" s="61"/>
      <c r="O679" s="60"/>
      <c r="P679" s="60"/>
      <c r="Q679" s="60"/>
      <c r="R679" s="60"/>
      <c r="S679" s="60"/>
    </row>
    <row r="680" spans="2:19" ht="15" x14ac:dyDescent="0.25">
      <c r="B680" s="62"/>
      <c r="D680" s="63"/>
      <c r="E680" s="60"/>
      <c r="F680" s="60"/>
      <c r="G680" s="60"/>
      <c r="H680" s="60"/>
      <c r="I680" s="60"/>
      <c r="J680" s="60"/>
      <c r="K680" s="60"/>
      <c r="L680" s="60"/>
      <c r="M680" s="60"/>
      <c r="N680" s="61"/>
      <c r="O680" s="60"/>
      <c r="P680" s="60"/>
      <c r="Q680" s="60"/>
      <c r="R680" s="60"/>
      <c r="S680" s="60"/>
    </row>
    <row r="681" spans="2:19" ht="15" x14ac:dyDescent="0.25">
      <c r="B681" s="62"/>
      <c r="D681" s="63"/>
      <c r="E681" s="60"/>
      <c r="F681" s="60"/>
      <c r="G681" s="60"/>
      <c r="H681" s="60"/>
      <c r="I681" s="60"/>
      <c r="J681" s="60"/>
      <c r="K681" s="60"/>
      <c r="L681" s="60"/>
      <c r="M681" s="60"/>
      <c r="N681" s="61"/>
      <c r="O681" s="60"/>
      <c r="P681" s="60"/>
      <c r="Q681" s="60"/>
      <c r="R681" s="60"/>
      <c r="S681" s="60"/>
    </row>
    <row r="682" spans="2:19" ht="15" x14ac:dyDescent="0.25">
      <c r="B682" s="62"/>
      <c r="D682" s="63"/>
      <c r="E682" s="60"/>
      <c r="F682" s="60"/>
      <c r="G682" s="60"/>
      <c r="H682" s="60"/>
      <c r="I682" s="60"/>
      <c r="J682" s="60"/>
      <c r="K682" s="60"/>
      <c r="L682" s="60"/>
      <c r="M682" s="60"/>
      <c r="N682" s="61"/>
      <c r="O682" s="60"/>
      <c r="P682" s="60"/>
      <c r="Q682" s="60"/>
      <c r="R682" s="60"/>
      <c r="S682" s="60"/>
    </row>
    <row r="683" spans="2:19" ht="15" x14ac:dyDescent="0.25">
      <c r="B683" s="62"/>
      <c r="D683" s="63"/>
      <c r="E683" s="60"/>
      <c r="F683" s="60"/>
      <c r="G683" s="60"/>
      <c r="H683" s="60"/>
      <c r="I683" s="60"/>
      <c r="J683" s="60"/>
      <c r="K683" s="60"/>
      <c r="L683" s="60"/>
      <c r="M683" s="60"/>
      <c r="N683" s="61"/>
      <c r="O683" s="60"/>
      <c r="P683" s="60"/>
      <c r="Q683" s="60"/>
      <c r="R683" s="60"/>
      <c r="S683" s="60"/>
    </row>
    <row r="684" spans="2:19" ht="15" x14ac:dyDescent="0.25">
      <c r="B684" s="62"/>
      <c r="D684" s="63"/>
      <c r="E684" s="60"/>
      <c r="F684" s="60"/>
      <c r="G684" s="60"/>
      <c r="H684" s="60"/>
      <c r="I684" s="60"/>
      <c r="J684" s="60"/>
      <c r="K684" s="60"/>
      <c r="L684" s="60"/>
      <c r="M684" s="60"/>
      <c r="N684" s="61"/>
      <c r="O684" s="60"/>
      <c r="P684" s="60"/>
      <c r="Q684" s="60"/>
      <c r="R684" s="60"/>
      <c r="S684" s="60"/>
    </row>
    <row r="685" spans="2:19" ht="15" x14ac:dyDescent="0.25">
      <c r="B685" s="62"/>
      <c r="D685" s="63"/>
      <c r="E685" s="60"/>
      <c r="F685" s="60"/>
      <c r="G685" s="60"/>
      <c r="H685" s="60"/>
      <c r="I685" s="60"/>
      <c r="J685" s="60"/>
      <c r="K685" s="60"/>
      <c r="L685" s="60"/>
      <c r="M685" s="60"/>
      <c r="N685" s="61"/>
      <c r="O685" s="60"/>
      <c r="P685" s="60"/>
      <c r="Q685" s="60"/>
      <c r="R685" s="60"/>
      <c r="S685" s="60"/>
    </row>
    <row r="686" spans="2:19" ht="15" x14ac:dyDescent="0.25">
      <c r="B686" s="62"/>
      <c r="D686" s="63"/>
      <c r="E686" s="60"/>
      <c r="F686" s="60"/>
      <c r="G686" s="60"/>
      <c r="H686" s="60"/>
      <c r="I686" s="60"/>
      <c r="J686" s="60"/>
      <c r="K686" s="60"/>
      <c r="L686" s="60"/>
      <c r="M686" s="60"/>
      <c r="N686" s="61"/>
      <c r="O686" s="60"/>
      <c r="P686" s="60"/>
      <c r="Q686" s="60"/>
      <c r="R686" s="60"/>
      <c r="S686" s="60"/>
    </row>
    <row r="687" spans="2:19" ht="15" x14ac:dyDescent="0.25">
      <c r="B687" s="62"/>
      <c r="D687" s="63"/>
      <c r="E687" s="60"/>
      <c r="F687" s="60"/>
      <c r="G687" s="60"/>
      <c r="H687" s="60"/>
      <c r="I687" s="60"/>
      <c r="J687" s="60"/>
      <c r="K687" s="60"/>
      <c r="L687" s="60"/>
      <c r="M687" s="60"/>
      <c r="N687" s="61"/>
      <c r="O687" s="60"/>
      <c r="P687" s="60"/>
      <c r="Q687" s="60"/>
      <c r="R687" s="60"/>
      <c r="S687" s="60"/>
    </row>
    <row r="688" spans="2:19" ht="15" x14ac:dyDescent="0.25">
      <c r="B688" s="62"/>
      <c r="D688" s="63"/>
      <c r="E688" s="60"/>
      <c r="F688" s="60"/>
      <c r="G688" s="60"/>
      <c r="H688" s="60"/>
      <c r="I688" s="60"/>
      <c r="J688" s="60"/>
      <c r="K688" s="60"/>
      <c r="L688" s="60"/>
      <c r="M688" s="60"/>
      <c r="N688" s="61"/>
      <c r="O688" s="60"/>
      <c r="P688" s="60"/>
      <c r="Q688" s="60"/>
      <c r="R688" s="60"/>
      <c r="S688" s="60"/>
    </row>
    <row r="689" spans="2:19" ht="15" x14ac:dyDescent="0.25">
      <c r="B689" s="62"/>
      <c r="D689" s="63"/>
      <c r="E689" s="60"/>
      <c r="F689" s="60"/>
      <c r="G689" s="60"/>
      <c r="H689" s="60"/>
      <c r="I689" s="60"/>
      <c r="J689" s="60"/>
      <c r="K689" s="60"/>
      <c r="L689" s="60"/>
      <c r="M689" s="60"/>
      <c r="N689" s="61"/>
      <c r="O689" s="60"/>
      <c r="P689" s="60"/>
      <c r="Q689" s="60"/>
      <c r="R689" s="60"/>
      <c r="S689" s="60"/>
    </row>
    <row r="690" spans="2:19" ht="15" x14ac:dyDescent="0.25">
      <c r="B690" s="62"/>
      <c r="D690" s="63"/>
      <c r="E690" s="60"/>
      <c r="F690" s="60"/>
      <c r="G690" s="60"/>
      <c r="H690" s="60"/>
      <c r="I690" s="60"/>
      <c r="J690" s="60"/>
      <c r="K690" s="60"/>
      <c r="L690" s="60"/>
      <c r="M690" s="60"/>
      <c r="N690" s="61"/>
      <c r="O690" s="60"/>
      <c r="P690" s="60"/>
      <c r="Q690" s="60"/>
      <c r="R690" s="60"/>
      <c r="S690" s="60"/>
    </row>
    <row r="691" spans="2:19" ht="15" x14ac:dyDescent="0.25">
      <c r="B691" s="62"/>
      <c r="D691" s="63"/>
      <c r="E691" s="60"/>
      <c r="F691" s="60"/>
      <c r="G691" s="60"/>
      <c r="H691" s="60"/>
      <c r="I691" s="60"/>
      <c r="J691" s="60"/>
      <c r="K691" s="60"/>
      <c r="L691" s="60"/>
      <c r="M691" s="60"/>
      <c r="N691" s="61"/>
      <c r="O691" s="60"/>
      <c r="P691" s="60"/>
      <c r="Q691" s="60"/>
      <c r="R691" s="60"/>
      <c r="S691" s="60"/>
    </row>
    <row r="692" spans="2:19" ht="15" x14ac:dyDescent="0.25">
      <c r="B692" s="62"/>
      <c r="D692" s="63"/>
      <c r="E692" s="60"/>
      <c r="F692" s="60"/>
      <c r="G692" s="60"/>
      <c r="H692" s="60"/>
      <c r="I692" s="60"/>
      <c r="J692" s="60"/>
      <c r="K692" s="60"/>
      <c r="L692" s="60"/>
      <c r="M692" s="60"/>
      <c r="N692" s="61"/>
      <c r="O692" s="60"/>
      <c r="P692" s="60"/>
      <c r="Q692" s="60"/>
      <c r="R692" s="60"/>
      <c r="S692" s="60"/>
    </row>
    <row r="693" spans="2:19" ht="15" x14ac:dyDescent="0.25">
      <c r="B693" s="62"/>
      <c r="D693" s="63"/>
      <c r="E693" s="60"/>
      <c r="F693" s="60"/>
      <c r="G693" s="60"/>
      <c r="H693" s="60"/>
      <c r="I693" s="60"/>
      <c r="J693" s="60"/>
      <c r="K693" s="60"/>
      <c r="L693" s="60"/>
      <c r="M693" s="60"/>
      <c r="N693" s="61"/>
      <c r="O693" s="60"/>
      <c r="P693" s="60"/>
      <c r="Q693" s="60"/>
      <c r="R693" s="60"/>
      <c r="S693" s="60"/>
    </row>
    <row r="694" spans="2:19" ht="15" x14ac:dyDescent="0.25">
      <c r="B694" s="62"/>
      <c r="D694" s="63"/>
      <c r="E694" s="60"/>
      <c r="F694" s="60"/>
      <c r="G694" s="60"/>
      <c r="H694" s="60"/>
      <c r="I694" s="60"/>
      <c r="J694" s="60"/>
      <c r="K694" s="60"/>
      <c r="L694" s="60"/>
      <c r="M694" s="60"/>
      <c r="N694" s="61"/>
      <c r="O694" s="60"/>
      <c r="P694" s="60"/>
      <c r="Q694" s="60"/>
      <c r="R694" s="60"/>
      <c r="S694" s="60"/>
    </row>
    <row r="695" spans="2:19" ht="15" x14ac:dyDescent="0.25">
      <c r="B695" s="62"/>
      <c r="D695" s="63"/>
      <c r="E695" s="60"/>
      <c r="F695" s="60"/>
      <c r="G695" s="60"/>
      <c r="H695" s="60"/>
      <c r="I695" s="60"/>
      <c r="J695" s="60"/>
      <c r="K695" s="60"/>
      <c r="L695" s="60"/>
      <c r="M695" s="60"/>
      <c r="N695" s="61"/>
      <c r="O695" s="60"/>
      <c r="P695" s="60"/>
      <c r="Q695" s="60"/>
      <c r="R695" s="60"/>
      <c r="S695" s="60"/>
    </row>
    <row r="696" spans="2:19" ht="15" x14ac:dyDescent="0.25">
      <c r="B696" s="62"/>
      <c r="D696" s="63"/>
      <c r="E696" s="60"/>
      <c r="F696" s="60"/>
      <c r="G696" s="60"/>
      <c r="H696" s="60"/>
      <c r="I696" s="60"/>
      <c r="J696" s="60"/>
      <c r="K696" s="60"/>
      <c r="L696" s="60"/>
      <c r="M696" s="60"/>
      <c r="N696" s="61"/>
      <c r="O696" s="60"/>
      <c r="P696" s="60"/>
      <c r="Q696" s="60"/>
      <c r="R696" s="60"/>
      <c r="S696" s="60"/>
    </row>
    <row r="697" spans="2:19" ht="15" x14ac:dyDescent="0.25">
      <c r="B697" s="62"/>
      <c r="D697" s="63"/>
      <c r="E697" s="60"/>
      <c r="F697" s="60"/>
      <c r="G697" s="60"/>
      <c r="H697" s="60"/>
      <c r="I697" s="60"/>
      <c r="J697" s="60"/>
      <c r="K697" s="60"/>
      <c r="L697" s="60"/>
      <c r="M697" s="60"/>
      <c r="N697" s="61"/>
      <c r="O697" s="60"/>
      <c r="P697" s="60"/>
      <c r="Q697" s="60"/>
      <c r="R697" s="60"/>
      <c r="S697" s="60"/>
    </row>
    <row r="698" spans="2:19" ht="15" x14ac:dyDescent="0.25">
      <c r="B698" s="62"/>
      <c r="D698" s="63"/>
      <c r="E698" s="60"/>
      <c r="F698" s="60"/>
      <c r="G698" s="60"/>
      <c r="H698" s="60"/>
      <c r="I698" s="60"/>
      <c r="J698" s="60"/>
      <c r="K698" s="60"/>
      <c r="L698" s="60"/>
      <c r="M698" s="60"/>
      <c r="N698" s="61"/>
      <c r="O698" s="60"/>
      <c r="P698" s="60"/>
      <c r="Q698" s="60"/>
      <c r="R698" s="60"/>
      <c r="S698" s="60"/>
    </row>
    <row r="699" spans="2:19" ht="15" x14ac:dyDescent="0.25">
      <c r="B699" s="62"/>
      <c r="D699" s="63"/>
      <c r="E699" s="60"/>
      <c r="F699" s="60"/>
      <c r="G699" s="60"/>
      <c r="H699" s="60"/>
      <c r="I699" s="60"/>
      <c r="J699" s="60"/>
      <c r="K699" s="60"/>
      <c r="L699" s="60"/>
      <c r="M699" s="60"/>
      <c r="N699" s="61"/>
      <c r="O699" s="60"/>
      <c r="P699" s="60"/>
      <c r="Q699" s="60"/>
      <c r="R699" s="60"/>
      <c r="S699" s="60"/>
    </row>
    <row r="700" spans="2:19" ht="15" x14ac:dyDescent="0.25">
      <c r="B700" s="62"/>
      <c r="D700" s="63"/>
      <c r="E700" s="60"/>
      <c r="F700" s="60"/>
      <c r="G700" s="60"/>
      <c r="H700" s="60"/>
      <c r="I700" s="60"/>
      <c r="J700" s="60"/>
      <c r="K700" s="60"/>
      <c r="L700" s="60"/>
      <c r="M700" s="60"/>
      <c r="N700" s="61"/>
      <c r="O700" s="60"/>
      <c r="P700" s="60"/>
      <c r="Q700" s="60"/>
      <c r="R700" s="60"/>
      <c r="S700" s="60"/>
    </row>
    <row r="701" spans="2:19" ht="15" x14ac:dyDescent="0.25">
      <c r="B701" s="62"/>
      <c r="D701" s="63"/>
      <c r="E701" s="60"/>
      <c r="F701" s="60"/>
      <c r="G701" s="60"/>
      <c r="H701" s="60"/>
      <c r="I701" s="60"/>
      <c r="J701" s="60"/>
      <c r="K701" s="60"/>
      <c r="L701" s="60"/>
      <c r="M701" s="60"/>
      <c r="N701" s="61"/>
      <c r="O701" s="60"/>
      <c r="P701" s="60"/>
      <c r="Q701" s="60"/>
      <c r="R701" s="60"/>
      <c r="S701" s="60"/>
    </row>
    <row r="702" spans="2:19" ht="15" x14ac:dyDescent="0.25">
      <c r="B702" s="62"/>
      <c r="D702" s="63"/>
      <c r="E702" s="60"/>
      <c r="F702" s="60"/>
      <c r="G702" s="60"/>
      <c r="H702" s="60"/>
      <c r="I702" s="60"/>
      <c r="J702" s="60"/>
      <c r="K702" s="60"/>
      <c r="L702" s="60"/>
      <c r="M702" s="60"/>
      <c r="N702" s="61"/>
      <c r="O702" s="60"/>
      <c r="P702" s="60"/>
      <c r="Q702" s="60"/>
      <c r="R702" s="60"/>
      <c r="S702" s="60"/>
    </row>
    <row r="703" spans="2:19" ht="15" x14ac:dyDescent="0.25">
      <c r="B703" s="62"/>
      <c r="D703" s="63"/>
      <c r="E703" s="60"/>
      <c r="F703" s="60"/>
      <c r="G703" s="60"/>
      <c r="H703" s="60"/>
      <c r="I703" s="60"/>
      <c r="J703" s="60"/>
      <c r="K703" s="60"/>
      <c r="L703" s="60"/>
      <c r="M703" s="60"/>
      <c r="N703" s="61"/>
      <c r="O703" s="60"/>
      <c r="P703" s="60"/>
      <c r="Q703" s="60"/>
      <c r="R703" s="60"/>
      <c r="S703" s="60"/>
    </row>
    <row r="704" spans="2:19" ht="15" x14ac:dyDescent="0.25">
      <c r="B704" s="62"/>
      <c r="D704" s="63"/>
      <c r="E704" s="60"/>
      <c r="F704" s="60"/>
      <c r="G704" s="60"/>
      <c r="H704" s="60"/>
      <c r="I704" s="60"/>
      <c r="J704" s="60"/>
      <c r="K704" s="60"/>
      <c r="L704" s="60"/>
      <c r="M704" s="60"/>
      <c r="N704" s="61"/>
      <c r="O704" s="60"/>
      <c r="P704" s="60"/>
      <c r="Q704" s="60"/>
      <c r="R704" s="60"/>
      <c r="S704" s="60"/>
    </row>
    <row r="705" spans="2:19" ht="15" x14ac:dyDescent="0.25">
      <c r="B705" s="62"/>
      <c r="D705" s="63"/>
      <c r="E705" s="60"/>
      <c r="F705" s="60"/>
      <c r="G705" s="60"/>
      <c r="H705" s="60"/>
      <c r="I705" s="60"/>
      <c r="J705" s="60"/>
      <c r="K705" s="60"/>
      <c r="L705" s="60"/>
      <c r="M705" s="60"/>
      <c r="N705" s="61"/>
      <c r="O705" s="60"/>
      <c r="P705" s="60"/>
      <c r="Q705" s="60"/>
      <c r="R705" s="60"/>
      <c r="S705" s="60"/>
    </row>
    <row r="706" spans="2:19" ht="15" x14ac:dyDescent="0.25">
      <c r="B706" s="62"/>
      <c r="D706" s="63"/>
      <c r="E706" s="60"/>
      <c r="F706" s="60"/>
      <c r="G706" s="60"/>
      <c r="H706" s="60"/>
      <c r="I706" s="60"/>
      <c r="J706" s="60"/>
      <c r="K706" s="60"/>
      <c r="L706" s="60"/>
      <c r="M706" s="60"/>
      <c r="N706" s="61"/>
      <c r="O706" s="60"/>
      <c r="P706" s="60"/>
      <c r="Q706" s="60"/>
      <c r="R706" s="60"/>
      <c r="S706" s="60"/>
    </row>
    <row r="707" spans="2:19" ht="15" x14ac:dyDescent="0.25">
      <c r="B707" s="62"/>
      <c r="D707" s="63"/>
      <c r="E707" s="60"/>
      <c r="F707" s="60"/>
      <c r="G707" s="60"/>
      <c r="H707" s="60"/>
      <c r="I707" s="60"/>
      <c r="J707" s="60"/>
      <c r="K707" s="60"/>
      <c r="L707" s="60"/>
      <c r="M707" s="60"/>
      <c r="N707" s="61"/>
      <c r="O707" s="60"/>
      <c r="P707" s="60"/>
      <c r="Q707" s="60"/>
      <c r="R707" s="60"/>
      <c r="S707" s="60"/>
    </row>
    <row r="708" spans="2:19" ht="15" x14ac:dyDescent="0.25">
      <c r="B708" s="62"/>
      <c r="D708" s="63"/>
      <c r="E708" s="60"/>
      <c r="F708" s="60"/>
      <c r="G708" s="60"/>
      <c r="H708" s="60"/>
      <c r="I708" s="60"/>
      <c r="J708" s="60"/>
      <c r="K708" s="60"/>
      <c r="L708" s="60"/>
      <c r="M708" s="60"/>
      <c r="N708" s="61"/>
      <c r="O708" s="60"/>
      <c r="P708" s="60"/>
      <c r="Q708" s="60"/>
      <c r="R708" s="60"/>
      <c r="S708" s="60"/>
    </row>
    <row r="709" spans="2:19" ht="15" x14ac:dyDescent="0.25">
      <c r="B709" s="62"/>
      <c r="D709" s="63"/>
      <c r="E709" s="60"/>
      <c r="F709" s="60"/>
      <c r="G709" s="60"/>
      <c r="H709" s="60"/>
      <c r="I709" s="60"/>
      <c r="J709" s="60"/>
      <c r="K709" s="60"/>
      <c r="L709" s="60"/>
      <c r="M709" s="60"/>
      <c r="N709" s="61"/>
      <c r="O709" s="60"/>
      <c r="P709" s="60"/>
      <c r="Q709" s="60"/>
      <c r="R709" s="60"/>
      <c r="S709" s="60"/>
    </row>
    <row r="710" spans="2:19" ht="15" x14ac:dyDescent="0.25">
      <c r="B710" s="62"/>
      <c r="D710" s="63"/>
      <c r="E710" s="60"/>
      <c r="F710" s="60"/>
      <c r="G710" s="60"/>
      <c r="H710" s="60"/>
      <c r="I710" s="60"/>
      <c r="J710" s="60"/>
      <c r="K710" s="60"/>
      <c r="L710" s="60"/>
      <c r="M710" s="60"/>
      <c r="N710" s="61"/>
      <c r="O710" s="60"/>
      <c r="P710" s="60"/>
      <c r="Q710" s="60"/>
      <c r="R710" s="60"/>
      <c r="S710" s="60"/>
    </row>
    <row r="711" spans="2:19" ht="15" x14ac:dyDescent="0.25">
      <c r="B711" s="62"/>
      <c r="D711" s="63"/>
      <c r="E711" s="60"/>
      <c r="F711" s="60"/>
      <c r="G711" s="60"/>
      <c r="H711" s="60"/>
      <c r="I711" s="60"/>
      <c r="J711" s="60"/>
      <c r="K711" s="60"/>
      <c r="L711" s="60"/>
      <c r="M711" s="60"/>
      <c r="N711" s="61"/>
      <c r="O711" s="60"/>
      <c r="P711" s="60"/>
      <c r="Q711" s="60"/>
      <c r="R711" s="60"/>
      <c r="S711" s="60"/>
    </row>
    <row r="712" spans="2:19" ht="15" x14ac:dyDescent="0.25">
      <c r="B712" s="62"/>
      <c r="D712" s="63"/>
      <c r="E712" s="60"/>
      <c r="F712" s="60"/>
      <c r="G712" s="60"/>
      <c r="H712" s="60"/>
      <c r="I712" s="60"/>
      <c r="J712" s="60"/>
      <c r="K712" s="60"/>
      <c r="L712" s="60"/>
      <c r="M712" s="60"/>
      <c r="N712" s="61"/>
      <c r="O712" s="60"/>
      <c r="P712" s="60"/>
      <c r="Q712" s="60"/>
      <c r="R712" s="60"/>
      <c r="S712" s="60"/>
    </row>
    <row r="713" spans="2:19" ht="15" x14ac:dyDescent="0.25">
      <c r="B713" s="62"/>
      <c r="D713" s="63"/>
      <c r="E713" s="60"/>
      <c r="F713" s="60"/>
      <c r="G713" s="60"/>
      <c r="H713" s="60"/>
      <c r="I713" s="60"/>
      <c r="J713" s="60"/>
      <c r="K713" s="60"/>
      <c r="L713" s="60"/>
      <c r="M713" s="60"/>
      <c r="N713" s="61"/>
      <c r="O713" s="60"/>
      <c r="P713" s="60"/>
      <c r="Q713" s="60"/>
      <c r="R713" s="60"/>
      <c r="S713" s="60"/>
    </row>
    <row r="714" spans="2:19" ht="15" x14ac:dyDescent="0.25">
      <c r="B714" s="62"/>
      <c r="D714" s="63"/>
      <c r="E714" s="60"/>
      <c r="F714" s="60"/>
      <c r="G714" s="60"/>
      <c r="H714" s="60"/>
      <c r="I714" s="60"/>
      <c r="J714" s="60"/>
      <c r="K714" s="60"/>
      <c r="L714" s="60"/>
      <c r="M714" s="60"/>
      <c r="N714" s="61"/>
      <c r="O714" s="60"/>
      <c r="P714" s="60"/>
      <c r="Q714" s="60"/>
      <c r="R714" s="60"/>
      <c r="S714" s="60"/>
    </row>
    <row r="715" spans="2:19" ht="15" x14ac:dyDescent="0.25">
      <c r="B715" s="62"/>
      <c r="D715" s="63"/>
      <c r="E715" s="60"/>
      <c r="F715" s="60"/>
      <c r="G715" s="60"/>
      <c r="H715" s="60"/>
      <c r="I715" s="60"/>
      <c r="J715" s="60"/>
      <c r="K715" s="60"/>
      <c r="L715" s="60"/>
      <c r="M715" s="60"/>
      <c r="N715" s="61"/>
      <c r="O715" s="60"/>
      <c r="P715" s="60"/>
      <c r="Q715" s="60"/>
      <c r="R715" s="60"/>
      <c r="S715" s="60"/>
    </row>
    <row r="716" spans="2:19" ht="15" x14ac:dyDescent="0.25">
      <c r="B716" s="62"/>
      <c r="D716" s="63"/>
      <c r="E716" s="60"/>
      <c r="F716" s="60"/>
      <c r="G716" s="60"/>
      <c r="H716" s="60"/>
      <c r="I716" s="60"/>
      <c r="J716" s="60"/>
      <c r="K716" s="60"/>
      <c r="L716" s="60"/>
      <c r="M716" s="60"/>
      <c r="N716" s="61"/>
      <c r="O716" s="60"/>
      <c r="P716" s="60"/>
      <c r="Q716" s="60"/>
      <c r="R716" s="60"/>
      <c r="S716" s="60"/>
    </row>
    <row r="717" spans="2:19" ht="15" x14ac:dyDescent="0.25">
      <c r="B717" s="62"/>
      <c r="D717" s="63"/>
      <c r="E717" s="60"/>
      <c r="F717" s="60"/>
      <c r="G717" s="60"/>
      <c r="H717" s="60"/>
      <c r="I717" s="60"/>
      <c r="J717" s="60"/>
      <c r="K717" s="60"/>
      <c r="L717" s="60"/>
      <c r="M717" s="60"/>
      <c r="N717" s="61"/>
      <c r="O717" s="60"/>
      <c r="P717" s="60"/>
      <c r="Q717" s="60"/>
      <c r="R717" s="60"/>
      <c r="S717" s="60"/>
    </row>
    <row r="718" spans="2:19" ht="15" x14ac:dyDescent="0.25">
      <c r="B718" s="62"/>
      <c r="D718" s="63"/>
      <c r="E718" s="60"/>
      <c r="F718" s="60"/>
      <c r="G718" s="60"/>
      <c r="H718" s="60"/>
      <c r="I718" s="60"/>
      <c r="J718" s="60"/>
      <c r="K718" s="60"/>
      <c r="L718" s="60"/>
      <c r="M718" s="60"/>
      <c r="N718" s="61"/>
      <c r="O718" s="60"/>
      <c r="P718" s="60"/>
      <c r="Q718" s="60"/>
      <c r="R718" s="60"/>
      <c r="S718" s="60"/>
    </row>
    <row r="719" spans="2:19" ht="15" x14ac:dyDescent="0.25">
      <c r="B719" s="62"/>
      <c r="D719" s="63"/>
      <c r="E719" s="60"/>
      <c r="F719" s="60"/>
      <c r="G719" s="60"/>
      <c r="H719" s="60"/>
      <c r="I719" s="60"/>
      <c r="J719" s="60"/>
      <c r="K719" s="60"/>
      <c r="L719" s="60"/>
      <c r="M719" s="60"/>
      <c r="N719" s="61"/>
      <c r="O719" s="60"/>
      <c r="P719" s="60"/>
      <c r="Q719" s="60"/>
      <c r="R719" s="60"/>
      <c r="S719" s="60"/>
    </row>
    <row r="720" spans="2:19" ht="15" x14ac:dyDescent="0.25">
      <c r="B720" s="62"/>
      <c r="D720" s="63"/>
      <c r="E720" s="60"/>
      <c r="F720" s="60"/>
      <c r="G720" s="60"/>
      <c r="H720" s="60"/>
      <c r="I720" s="60"/>
      <c r="J720" s="60"/>
      <c r="K720" s="60"/>
      <c r="L720" s="60"/>
      <c r="M720" s="60"/>
      <c r="N720" s="61"/>
      <c r="O720" s="60"/>
      <c r="P720" s="60"/>
      <c r="Q720" s="60"/>
      <c r="R720" s="60"/>
      <c r="S720" s="60"/>
    </row>
    <row r="721" spans="2:19" ht="15" x14ac:dyDescent="0.25">
      <c r="B721" s="62"/>
      <c r="D721" s="63"/>
      <c r="E721" s="60"/>
      <c r="F721" s="60"/>
      <c r="G721" s="60"/>
      <c r="H721" s="60"/>
      <c r="I721" s="60"/>
      <c r="J721" s="60"/>
      <c r="K721" s="60"/>
      <c r="L721" s="60"/>
      <c r="M721" s="60"/>
      <c r="N721" s="61"/>
      <c r="O721" s="60"/>
      <c r="P721" s="60"/>
      <c r="Q721" s="60"/>
      <c r="R721" s="60"/>
      <c r="S721" s="60"/>
    </row>
    <row r="722" spans="2:19" ht="15" x14ac:dyDescent="0.25">
      <c r="B722" s="62"/>
      <c r="D722" s="63"/>
      <c r="E722" s="60"/>
      <c r="F722" s="60"/>
      <c r="G722" s="60"/>
      <c r="H722" s="60"/>
      <c r="I722" s="60"/>
      <c r="J722" s="60"/>
      <c r="K722" s="60"/>
      <c r="L722" s="60"/>
      <c r="M722" s="60"/>
      <c r="N722" s="61"/>
      <c r="O722" s="60"/>
      <c r="P722" s="60"/>
      <c r="Q722" s="60"/>
      <c r="R722" s="60"/>
      <c r="S722" s="60"/>
    </row>
    <row r="723" spans="2:19" ht="15" x14ac:dyDescent="0.25">
      <c r="B723" s="62"/>
      <c r="D723" s="63"/>
      <c r="E723" s="60"/>
      <c r="F723" s="60"/>
      <c r="G723" s="60"/>
      <c r="H723" s="60"/>
      <c r="I723" s="60"/>
      <c r="J723" s="60"/>
      <c r="K723" s="60"/>
      <c r="L723" s="60"/>
      <c r="M723" s="60"/>
      <c r="N723" s="61"/>
      <c r="O723" s="60"/>
      <c r="P723" s="60"/>
      <c r="Q723" s="60"/>
      <c r="R723" s="60"/>
      <c r="S723" s="60"/>
    </row>
    <row r="724" spans="2:19" ht="15" x14ac:dyDescent="0.25">
      <c r="B724" s="62"/>
      <c r="D724" s="63"/>
      <c r="E724" s="60"/>
      <c r="F724" s="60"/>
      <c r="G724" s="60"/>
      <c r="H724" s="60"/>
      <c r="I724" s="60"/>
      <c r="J724" s="60"/>
      <c r="K724" s="60"/>
      <c r="L724" s="60"/>
      <c r="M724" s="60"/>
      <c r="N724" s="61"/>
      <c r="O724" s="60"/>
      <c r="P724" s="60"/>
      <c r="Q724" s="60"/>
      <c r="R724" s="60"/>
      <c r="S724" s="60"/>
    </row>
    <row r="725" spans="2:19" ht="15" x14ac:dyDescent="0.25">
      <c r="B725" s="62"/>
      <c r="D725" s="63"/>
      <c r="E725" s="60"/>
      <c r="F725" s="60"/>
      <c r="G725" s="60"/>
      <c r="H725" s="60"/>
      <c r="I725" s="60"/>
      <c r="J725" s="60"/>
      <c r="K725" s="60"/>
      <c r="L725" s="60"/>
      <c r="M725" s="60"/>
      <c r="N725" s="61"/>
      <c r="O725" s="60"/>
      <c r="P725" s="60"/>
      <c r="Q725" s="60"/>
      <c r="R725" s="60"/>
      <c r="S725" s="60"/>
    </row>
    <row r="726" spans="2:19" ht="15" x14ac:dyDescent="0.25">
      <c r="B726" s="62"/>
      <c r="D726" s="63"/>
      <c r="E726" s="60"/>
      <c r="F726" s="60"/>
      <c r="G726" s="60"/>
      <c r="H726" s="60"/>
      <c r="I726" s="60"/>
      <c r="J726" s="60"/>
      <c r="K726" s="60"/>
      <c r="L726" s="60"/>
      <c r="M726" s="60"/>
      <c r="N726" s="61"/>
      <c r="O726" s="60"/>
      <c r="P726" s="60"/>
      <c r="Q726" s="60"/>
      <c r="R726" s="60"/>
      <c r="S726" s="60"/>
    </row>
    <row r="727" spans="2:19" ht="15" x14ac:dyDescent="0.25">
      <c r="B727" s="62"/>
      <c r="D727" s="63"/>
      <c r="E727" s="60"/>
      <c r="F727" s="60"/>
      <c r="G727" s="60"/>
      <c r="H727" s="60"/>
      <c r="I727" s="60"/>
      <c r="J727" s="60"/>
      <c r="K727" s="60"/>
      <c r="L727" s="60"/>
      <c r="M727" s="60"/>
      <c r="N727" s="61"/>
      <c r="O727" s="60"/>
      <c r="P727" s="60"/>
      <c r="Q727" s="60"/>
      <c r="R727" s="60"/>
      <c r="S727" s="60"/>
    </row>
    <row r="728" spans="2:19" ht="15" x14ac:dyDescent="0.25">
      <c r="B728" s="62"/>
      <c r="D728" s="63"/>
      <c r="E728" s="60"/>
      <c r="F728" s="60"/>
      <c r="G728" s="60"/>
      <c r="H728" s="60"/>
      <c r="I728" s="60"/>
      <c r="J728" s="60"/>
      <c r="K728" s="60"/>
      <c r="L728" s="60"/>
      <c r="M728" s="60"/>
      <c r="N728" s="61"/>
      <c r="O728" s="60"/>
      <c r="P728" s="60"/>
      <c r="Q728" s="60"/>
      <c r="R728" s="60"/>
      <c r="S728" s="60"/>
    </row>
    <row r="729" spans="2:19" ht="15" x14ac:dyDescent="0.25">
      <c r="B729" s="62"/>
      <c r="D729" s="63"/>
      <c r="E729" s="60"/>
      <c r="F729" s="60"/>
      <c r="G729" s="60"/>
      <c r="H729" s="60"/>
      <c r="I729" s="60"/>
      <c r="J729" s="60"/>
      <c r="K729" s="60"/>
      <c r="L729" s="60"/>
      <c r="M729" s="60"/>
      <c r="N729" s="61"/>
      <c r="O729" s="60"/>
      <c r="P729" s="60"/>
      <c r="Q729" s="60"/>
      <c r="R729" s="60"/>
      <c r="S729" s="60"/>
    </row>
    <row r="730" spans="2:19" ht="15" x14ac:dyDescent="0.25">
      <c r="B730" s="62"/>
      <c r="D730" s="63"/>
      <c r="E730" s="60"/>
      <c r="F730" s="60"/>
      <c r="G730" s="60"/>
      <c r="H730" s="60"/>
      <c r="I730" s="60"/>
      <c r="J730" s="60"/>
      <c r="K730" s="60"/>
      <c r="L730" s="60"/>
      <c r="M730" s="60"/>
      <c r="N730" s="61"/>
      <c r="O730" s="60"/>
      <c r="P730" s="60"/>
      <c r="Q730" s="60"/>
      <c r="R730" s="60"/>
      <c r="S730" s="60"/>
    </row>
    <row r="731" spans="2:19" ht="15" x14ac:dyDescent="0.25">
      <c r="B731" s="62"/>
      <c r="D731" s="63"/>
      <c r="E731" s="60"/>
      <c r="F731" s="60"/>
      <c r="G731" s="60"/>
      <c r="H731" s="60"/>
      <c r="I731" s="60"/>
      <c r="J731" s="60"/>
      <c r="K731" s="60"/>
      <c r="L731" s="60"/>
      <c r="M731" s="60"/>
      <c r="N731" s="61"/>
      <c r="O731" s="60"/>
      <c r="P731" s="60"/>
      <c r="Q731" s="60"/>
      <c r="R731" s="60"/>
      <c r="S731" s="60"/>
    </row>
    <row r="732" spans="2:19" ht="15" x14ac:dyDescent="0.25">
      <c r="B732" s="62"/>
      <c r="D732" s="63"/>
      <c r="E732" s="60"/>
      <c r="F732" s="60"/>
      <c r="G732" s="60"/>
      <c r="H732" s="60"/>
      <c r="I732" s="60"/>
      <c r="J732" s="60"/>
      <c r="K732" s="60"/>
      <c r="L732" s="60"/>
      <c r="M732" s="60"/>
      <c r="N732" s="61"/>
      <c r="O732" s="60"/>
      <c r="P732" s="60"/>
      <c r="Q732" s="60"/>
      <c r="R732" s="60"/>
      <c r="S732" s="60"/>
    </row>
    <row r="733" spans="2:19" ht="15" x14ac:dyDescent="0.25">
      <c r="B733" s="62"/>
      <c r="D733" s="63"/>
      <c r="E733" s="60"/>
      <c r="F733" s="60"/>
      <c r="G733" s="60"/>
      <c r="H733" s="60"/>
      <c r="I733" s="60"/>
      <c r="J733" s="60"/>
      <c r="K733" s="60"/>
      <c r="L733" s="60"/>
      <c r="M733" s="60"/>
      <c r="N733" s="61"/>
      <c r="O733" s="60"/>
      <c r="P733" s="60"/>
      <c r="Q733" s="60"/>
      <c r="R733" s="60"/>
      <c r="S733" s="60"/>
    </row>
    <row r="734" spans="2:19" ht="15" x14ac:dyDescent="0.25">
      <c r="B734" s="62"/>
      <c r="D734" s="63"/>
      <c r="E734" s="60"/>
      <c r="F734" s="60"/>
      <c r="G734" s="60"/>
      <c r="H734" s="60"/>
      <c r="I734" s="60"/>
      <c r="J734" s="60"/>
      <c r="K734" s="60"/>
      <c r="L734" s="60"/>
      <c r="M734" s="60"/>
      <c r="N734" s="61"/>
      <c r="O734" s="60"/>
      <c r="P734" s="60"/>
      <c r="Q734" s="60"/>
      <c r="R734" s="60"/>
      <c r="S734" s="60"/>
    </row>
    <row r="735" spans="2:19" ht="15" x14ac:dyDescent="0.25">
      <c r="B735" s="62"/>
      <c r="D735" s="63"/>
      <c r="E735" s="60"/>
      <c r="F735" s="60"/>
      <c r="G735" s="60"/>
      <c r="H735" s="60"/>
      <c r="I735" s="60"/>
      <c r="J735" s="60"/>
      <c r="K735" s="60"/>
      <c r="L735" s="60"/>
      <c r="M735" s="60"/>
      <c r="N735" s="61"/>
      <c r="O735" s="60"/>
      <c r="P735" s="60"/>
      <c r="Q735" s="60"/>
      <c r="R735" s="60"/>
      <c r="S735" s="60"/>
    </row>
    <row r="736" spans="2:19" ht="15" x14ac:dyDescent="0.25">
      <c r="B736" s="62"/>
      <c r="D736" s="63"/>
      <c r="E736" s="60"/>
      <c r="F736" s="60"/>
      <c r="G736" s="60"/>
      <c r="H736" s="60"/>
      <c r="I736" s="60"/>
      <c r="J736" s="60"/>
      <c r="K736" s="60"/>
      <c r="L736" s="60"/>
      <c r="M736" s="60"/>
      <c r="N736" s="61"/>
      <c r="O736" s="60"/>
      <c r="P736" s="60"/>
      <c r="Q736" s="60"/>
      <c r="R736" s="60"/>
      <c r="S736" s="60"/>
    </row>
    <row r="737" spans="2:19" ht="15" x14ac:dyDescent="0.25">
      <c r="B737" s="62"/>
      <c r="D737" s="63"/>
      <c r="E737" s="60"/>
      <c r="F737" s="60"/>
      <c r="G737" s="60"/>
      <c r="H737" s="60"/>
      <c r="I737" s="60"/>
      <c r="J737" s="60"/>
      <c r="K737" s="60"/>
      <c r="L737" s="60"/>
      <c r="M737" s="60"/>
      <c r="N737" s="61"/>
      <c r="O737" s="60"/>
      <c r="P737" s="60"/>
      <c r="Q737" s="60"/>
      <c r="R737" s="60"/>
      <c r="S737" s="60"/>
    </row>
    <row r="738" spans="2:19" ht="15" x14ac:dyDescent="0.25">
      <c r="B738" s="62"/>
      <c r="D738" s="63"/>
      <c r="E738" s="60"/>
      <c r="F738" s="60"/>
      <c r="G738" s="60"/>
      <c r="H738" s="60"/>
      <c r="I738" s="60"/>
      <c r="J738" s="60"/>
      <c r="K738" s="60"/>
      <c r="L738" s="60"/>
      <c r="M738" s="60"/>
      <c r="N738" s="61"/>
      <c r="O738" s="60"/>
      <c r="P738" s="60"/>
      <c r="Q738" s="60"/>
      <c r="R738" s="60"/>
      <c r="S738" s="60"/>
    </row>
    <row r="739" spans="2:19" ht="15" x14ac:dyDescent="0.25">
      <c r="B739" s="62"/>
      <c r="D739" s="63"/>
      <c r="E739" s="60"/>
      <c r="F739" s="60"/>
      <c r="G739" s="60"/>
      <c r="H739" s="60"/>
      <c r="I739" s="60"/>
      <c r="J739" s="60"/>
      <c r="K739" s="60"/>
      <c r="L739" s="60"/>
      <c r="M739" s="60"/>
      <c r="N739" s="61"/>
      <c r="O739" s="60"/>
      <c r="P739" s="60"/>
      <c r="Q739" s="60"/>
      <c r="R739" s="60"/>
      <c r="S739" s="60"/>
    </row>
    <row r="740" spans="2:19" ht="15" x14ac:dyDescent="0.25">
      <c r="B740" s="62"/>
      <c r="D740" s="63"/>
      <c r="E740" s="60"/>
      <c r="F740" s="60"/>
      <c r="G740" s="60"/>
      <c r="H740" s="60"/>
      <c r="I740" s="60"/>
      <c r="J740" s="60"/>
      <c r="K740" s="60"/>
      <c r="L740" s="60"/>
      <c r="M740" s="60"/>
      <c r="N740" s="61"/>
      <c r="O740" s="60"/>
      <c r="P740" s="60"/>
      <c r="Q740" s="60"/>
      <c r="R740" s="60"/>
      <c r="S740" s="60"/>
    </row>
    <row r="741" spans="2:19" ht="15" x14ac:dyDescent="0.25">
      <c r="B741" s="62"/>
      <c r="D741" s="63"/>
      <c r="E741" s="60"/>
      <c r="F741" s="60"/>
      <c r="G741" s="60"/>
      <c r="H741" s="60"/>
      <c r="I741" s="60"/>
      <c r="J741" s="60"/>
      <c r="K741" s="60"/>
      <c r="L741" s="60"/>
      <c r="M741" s="60"/>
      <c r="N741" s="61"/>
      <c r="O741" s="60"/>
      <c r="P741" s="60"/>
      <c r="Q741" s="60"/>
      <c r="R741" s="60"/>
      <c r="S741" s="60"/>
    </row>
    <row r="742" spans="2:19" ht="15" x14ac:dyDescent="0.25">
      <c r="B742" s="62"/>
      <c r="D742" s="63"/>
      <c r="E742" s="60"/>
      <c r="F742" s="60"/>
      <c r="G742" s="60"/>
      <c r="H742" s="60"/>
      <c r="I742" s="60"/>
      <c r="J742" s="60"/>
      <c r="K742" s="60"/>
      <c r="L742" s="60"/>
      <c r="M742" s="60"/>
      <c r="N742" s="61"/>
      <c r="O742" s="60"/>
      <c r="P742" s="60"/>
      <c r="Q742" s="60"/>
      <c r="R742" s="60"/>
      <c r="S742" s="60"/>
    </row>
    <row r="743" spans="2:19" ht="15" x14ac:dyDescent="0.25">
      <c r="B743" s="62"/>
      <c r="D743" s="63"/>
      <c r="E743" s="60"/>
      <c r="F743" s="60"/>
      <c r="G743" s="60"/>
      <c r="H743" s="60"/>
      <c r="I743" s="60"/>
      <c r="J743" s="60"/>
      <c r="K743" s="60"/>
      <c r="L743" s="60"/>
      <c r="M743" s="60"/>
      <c r="N743" s="61"/>
      <c r="O743" s="60"/>
      <c r="P743" s="60"/>
      <c r="Q743" s="60"/>
      <c r="R743" s="60"/>
      <c r="S743" s="60"/>
    </row>
    <row r="744" spans="2:19" ht="15" x14ac:dyDescent="0.25">
      <c r="B744" s="62"/>
      <c r="D744" s="63"/>
      <c r="E744" s="60"/>
      <c r="F744" s="60"/>
      <c r="G744" s="60"/>
      <c r="H744" s="60"/>
      <c r="I744" s="60"/>
      <c r="J744" s="60"/>
      <c r="K744" s="60"/>
      <c r="L744" s="60"/>
      <c r="M744" s="60"/>
      <c r="N744" s="61"/>
      <c r="O744" s="60"/>
      <c r="P744" s="60"/>
      <c r="Q744" s="60"/>
      <c r="R744" s="60"/>
      <c r="S744" s="60"/>
    </row>
    <row r="745" spans="2:19" ht="15" x14ac:dyDescent="0.25">
      <c r="B745" s="62"/>
      <c r="D745" s="63"/>
      <c r="E745" s="60"/>
      <c r="F745" s="60"/>
      <c r="G745" s="60"/>
      <c r="H745" s="60"/>
      <c r="I745" s="60"/>
      <c r="J745" s="60"/>
      <c r="K745" s="60"/>
      <c r="L745" s="60"/>
      <c r="M745" s="60"/>
      <c r="N745" s="61"/>
      <c r="O745" s="60"/>
      <c r="P745" s="60"/>
      <c r="Q745" s="60"/>
      <c r="R745" s="60"/>
      <c r="S745" s="60"/>
    </row>
    <row r="746" spans="2:19" ht="15" x14ac:dyDescent="0.25">
      <c r="B746" s="62"/>
      <c r="D746" s="63"/>
      <c r="E746" s="60"/>
      <c r="F746" s="60"/>
      <c r="G746" s="60"/>
      <c r="H746" s="60"/>
      <c r="I746" s="60"/>
      <c r="J746" s="60"/>
      <c r="K746" s="60"/>
      <c r="L746" s="60"/>
      <c r="M746" s="60"/>
      <c r="N746" s="61"/>
      <c r="O746" s="60"/>
      <c r="P746" s="60"/>
      <c r="Q746" s="60"/>
      <c r="R746" s="60"/>
      <c r="S746" s="60"/>
    </row>
    <row r="747" spans="2:19" ht="15" x14ac:dyDescent="0.25">
      <c r="B747" s="62"/>
      <c r="D747" s="63"/>
      <c r="E747" s="60"/>
      <c r="F747" s="60"/>
      <c r="G747" s="60"/>
      <c r="H747" s="60"/>
      <c r="I747" s="60"/>
      <c r="J747" s="60"/>
      <c r="K747" s="60"/>
      <c r="L747" s="60"/>
      <c r="M747" s="60"/>
      <c r="N747" s="61"/>
      <c r="O747" s="60"/>
      <c r="P747" s="60"/>
      <c r="Q747" s="60"/>
      <c r="R747" s="60"/>
      <c r="S747" s="60"/>
    </row>
    <row r="748" spans="2:19" ht="15" x14ac:dyDescent="0.25">
      <c r="B748" s="62"/>
      <c r="D748" s="63"/>
      <c r="E748" s="60"/>
      <c r="F748" s="60"/>
      <c r="G748" s="60"/>
      <c r="H748" s="60"/>
      <c r="I748" s="60"/>
      <c r="J748" s="60"/>
      <c r="K748" s="60"/>
      <c r="L748" s="60"/>
      <c r="M748" s="60"/>
      <c r="N748" s="61"/>
      <c r="O748" s="60"/>
      <c r="P748" s="60"/>
      <c r="Q748" s="60"/>
      <c r="R748" s="60"/>
      <c r="S748" s="60"/>
    </row>
    <row r="749" spans="2:19" ht="15" x14ac:dyDescent="0.25">
      <c r="B749" s="62"/>
      <c r="D749" s="63"/>
      <c r="E749" s="60"/>
      <c r="F749" s="60"/>
      <c r="G749" s="60"/>
      <c r="H749" s="60"/>
      <c r="I749" s="60"/>
      <c r="J749" s="60"/>
      <c r="K749" s="60"/>
      <c r="L749" s="60"/>
      <c r="M749" s="60"/>
      <c r="N749" s="61"/>
      <c r="O749" s="60"/>
      <c r="P749" s="60"/>
      <c r="Q749" s="60"/>
      <c r="R749" s="60"/>
      <c r="S749" s="60"/>
    </row>
    <row r="750" spans="2:19" ht="15" x14ac:dyDescent="0.25">
      <c r="B750" s="62"/>
      <c r="D750" s="63"/>
      <c r="E750" s="60"/>
      <c r="F750" s="60"/>
      <c r="G750" s="60"/>
      <c r="H750" s="60"/>
      <c r="I750" s="60"/>
      <c r="J750" s="60"/>
      <c r="K750" s="60"/>
      <c r="L750" s="60"/>
      <c r="M750" s="60"/>
      <c r="N750" s="61"/>
      <c r="O750" s="60"/>
      <c r="P750" s="60"/>
      <c r="Q750" s="60"/>
      <c r="R750" s="60"/>
      <c r="S750" s="60"/>
    </row>
    <row r="751" spans="2:19" ht="15" x14ac:dyDescent="0.25">
      <c r="B751" s="62"/>
      <c r="D751" s="63"/>
      <c r="E751" s="60"/>
      <c r="F751" s="60"/>
      <c r="G751" s="60"/>
      <c r="H751" s="60"/>
      <c r="I751" s="60"/>
      <c r="J751" s="60"/>
      <c r="K751" s="60"/>
      <c r="L751" s="60"/>
      <c r="M751" s="60"/>
      <c r="N751" s="61"/>
      <c r="O751" s="60"/>
      <c r="P751" s="60"/>
      <c r="Q751" s="60"/>
      <c r="R751" s="60"/>
      <c r="S751" s="60"/>
    </row>
    <row r="752" spans="2:19" ht="15" x14ac:dyDescent="0.25">
      <c r="B752" s="62"/>
      <c r="D752" s="63"/>
      <c r="E752" s="60"/>
      <c r="F752" s="60"/>
      <c r="G752" s="60"/>
      <c r="H752" s="60"/>
      <c r="I752" s="60"/>
      <c r="J752" s="60"/>
      <c r="K752" s="60"/>
      <c r="L752" s="60"/>
      <c r="M752" s="60"/>
      <c r="N752" s="61"/>
      <c r="O752" s="60"/>
      <c r="P752" s="60"/>
      <c r="Q752" s="60"/>
      <c r="R752" s="60"/>
      <c r="S752" s="60"/>
    </row>
    <row r="753" spans="2:19" ht="15" x14ac:dyDescent="0.25">
      <c r="B753" s="62"/>
      <c r="D753" s="63"/>
      <c r="E753" s="60"/>
      <c r="F753" s="60"/>
      <c r="G753" s="60"/>
      <c r="H753" s="60"/>
      <c r="I753" s="60"/>
      <c r="J753" s="60"/>
      <c r="K753" s="60"/>
      <c r="L753" s="60"/>
      <c r="M753" s="60"/>
      <c r="N753" s="61"/>
      <c r="O753" s="60"/>
      <c r="P753" s="60"/>
      <c r="Q753" s="60"/>
      <c r="R753" s="60"/>
      <c r="S753" s="60"/>
    </row>
    <row r="754" spans="2:19" ht="15" x14ac:dyDescent="0.25">
      <c r="B754" s="62"/>
      <c r="D754" s="63"/>
      <c r="E754" s="60"/>
      <c r="F754" s="60"/>
      <c r="G754" s="60"/>
      <c r="H754" s="60"/>
      <c r="I754" s="60"/>
      <c r="J754" s="60"/>
      <c r="K754" s="60"/>
      <c r="L754" s="60"/>
      <c r="M754" s="60"/>
      <c r="N754" s="61"/>
      <c r="O754" s="60"/>
      <c r="P754" s="60"/>
      <c r="Q754" s="60"/>
      <c r="R754" s="60"/>
      <c r="S754" s="60"/>
    </row>
    <row r="755" spans="2:19" ht="15" x14ac:dyDescent="0.25">
      <c r="B755" s="62"/>
      <c r="D755" s="63"/>
      <c r="E755" s="60"/>
      <c r="F755" s="60"/>
      <c r="G755" s="60"/>
      <c r="H755" s="60"/>
      <c r="I755" s="60"/>
      <c r="J755" s="60"/>
      <c r="K755" s="60"/>
      <c r="L755" s="60"/>
      <c r="M755" s="60"/>
      <c r="N755" s="61"/>
      <c r="O755" s="60"/>
      <c r="P755" s="60"/>
      <c r="Q755" s="60"/>
      <c r="R755" s="60"/>
      <c r="S755" s="60"/>
    </row>
    <row r="756" spans="2:19" ht="15" x14ac:dyDescent="0.25">
      <c r="B756" s="62"/>
      <c r="D756" s="63"/>
      <c r="E756" s="60"/>
      <c r="F756" s="60"/>
      <c r="G756" s="60"/>
      <c r="H756" s="60"/>
      <c r="I756" s="60"/>
      <c r="J756" s="60"/>
      <c r="K756" s="60"/>
      <c r="L756" s="60"/>
      <c r="M756" s="60"/>
      <c r="N756" s="61"/>
      <c r="O756" s="60"/>
      <c r="P756" s="60"/>
      <c r="Q756" s="60"/>
      <c r="R756" s="60"/>
      <c r="S756" s="60"/>
    </row>
    <row r="757" spans="2:19" ht="15" x14ac:dyDescent="0.25">
      <c r="B757" s="62"/>
      <c r="D757" s="63"/>
      <c r="E757" s="60"/>
      <c r="F757" s="60"/>
      <c r="G757" s="60"/>
      <c r="H757" s="60"/>
      <c r="I757" s="60"/>
      <c r="J757" s="60"/>
      <c r="K757" s="60"/>
      <c r="L757" s="60"/>
      <c r="M757" s="60"/>
      <c r="N757" s="61"/>
      <c r="O757" s="60"/>
      <c r="P757" s="60"/>
      <c r="Q757" s="60"/>
      <c r="R757" s="60"/>
      <c r="S757" s="60"/>
    </row>
    <row r="758" spans="2:19" ht="15" x14ac:dyDescent="0.25">
      <c r="B758" s="62"/>
      <c r="D758" s="63"/>
      <c r="E758" s="60"/>
      <c r="F758" s="60"/>
      <c r="G758" s="60"/>
      <c r="H758" s="60"/>
      <c r="I758" s="60"/>
      <c r="J758" s="60"/>
      <c r="K758" s="60"/>
      <c r="L758" s="60"/>
      <c r="M758" s="60"/>
      <c r="N758" s="61"/>
      <c r="O758" s="60"/>
      <c r="P758" s="60"/>
      <c r="Q758" s="60"/>
      <c r="R758" s="60"/>
      <c r="S758" s="60"/>
    </row>
    <row r="759" spans="2:19" ht="15" x14ac:dyDescent="0.25">
      <c r="B759" s="62"/>
      <c r="D759" s="63"/>
      <c r="E759" s="60"/>
      <c r="F759" s="60"/>
      <c r="G759" s="60"/>
      <c r="H759" s="60"/>
      <c r="I759" s="60"/>
      <c r="J759" s="60"/>
      <c r="K759" s="60"/>
      <c r="L759" s="60"/>
      <c r="M759" s="60"/>
      <c r="N759" s="61"/>
      <c r="O759" s="60"/>
      <c r="P759" s="60"/>
      <c r="Q759" s="60"/>
      <c r="R759" s="60"/>
      <c r="S759" s="60"/>
    </row>
    <row r="760" spans="2:19" ht="15" x14ac:dyDescent="0.25">
      <c r="B760" s="62"/>
      <c r="D760" s="63"/>
      <c r="E760" s="60"/>
      <c r="F760" s="60"/>
      <c r="G760" s="60"/>
      <c r="H760" s="60"/>
      <c r="I760" s="60"/>
      <c r="J760" s="60"/>
      <c r="K760" s="60"/>
      <c r="L760" s="60"/>
      <c r="M760" s="60"/>
      <c r="N760" s="61"/>
      <c r="O760" s="60"/>
      <c r="P760" s="60"/>
      <c r="Q760" s="60"/>
      <c r="R760" s="60"/>
      <c r="S760" s="60"/>
    </row>
    <row r="761" spans="2:19" ht="15" x14ac:dyDescent="0.25">
      <c r="B761" s="62"/>
      <c r="D761" s="63"/>
      <c r="E761" s="60"/>
      <c r="F761" s="60"/>
      <c r="G761" s="60"/>
      <c r="H761" s="60"/>
      <c r="I761" s="60"/>
      <c r="J761" s="60"/>
      <c r="K761" s="60"/>
      <c r="L761" s="60"/>
      <c r="M761" s="60"/>
      <c r="N761" s="61"/>
      <c r="O761" s="60"/>
      <c r="P761" s="60"/>
      <c r="Q761" s="60"/>
      <c r="R761" s="60"/>
      <c r="S761" s="60"/>
    </row>
    <row r="762" spans="2:19" ht="15" x14ac:dyDescent="0.25">
      <c r="B762" s="62"/>
      <c r="D762" s="63"/>
      <c r="E762" s="60"/>
      <c r="F762" s="60"/>
      <c r="G762" s="60"/>
      <c r="H762" s="60"/>
      <c r="I762" s="60"/>
      <c r="J762" s="60"/>
      <c r="K762" s="60"/>
      <c r="L762" s="60"/>
      <c r="M762" s="60"/>
      <c r="N762" s="61"/>
      <c r="O762" s="60"/>
      <c r="P762" s="60"/>
      <c r="Q762" s="60"/>
      <c r="R762" s="60"/>
      <c r="S762" s="60"/>
    </row>
    <row r="763" spans="2:19" ht="15" x14ac:dyDescent="0.25">
      <c r="B763" s="62"/>
      <c r="D763" s="63"/>
      <c r="E763" s="60"/>
      <c r="F763" s="60"/>
      <c r="G763" s="60"/>
      <c r="H763" s="60"/>
      <c r="I763" s="60"/>
      <c r="J763" s="60"/>
      <c r="K763" s="60"/>
      <c r="L763" s="60"/>
      <c r="M763" s="60"/>
      <c r="N763" s="61"/>
      <c r="O763" s="60"/>
      <c r="P763" s="60"/>
      <c r="Q763" s="60"/>
      <c r="R763" s="60"/>
      <c r="S763" s="60"/>
    </row>
    <row r="764" spans="2:19" ht="15" x14ac:dyDescent="0.25">
      <c r="B764" s="62"/>
      <c r="D764" s="63"/>
      <c r="E764" s="60"/>
      <c r="F764" s="60"/>
      <c r="G764" s="60"/>
      <c r="H764" s="60"/>
      <c r="I764" s="60"/>
      <c r="J764" s="60"/>
      <c r="K764" s="60"/>
      <c r="L764" s="60"/>
      <c r="M764" s="60"/>
      <c r="N764" s="61"/>
      <c r="O764" s="60"/>
      <c r="P764" s="60"/>
      <c r="Q764" s="60"/>
      <c r="R764" s="60"/>
      <c r="S764" s="60"/>
    </row>
    <row r="765" spans="2:19" ht="15" x14ac:dyDescent="0.25">
      <c r="B765" s="62"/>
      <c r="D765" s="63"/>
      <c r="E765" s="60"/>
      <c r="F765" s="60"/>
      <c r="G765" s="60"/>
      <c r="H765" s="60"/>
      <c r="I765" s="60"/>
      <c r="J765" s="60"/>
      <c r="K765" s="60"/>
      <c r="L765" s="60"/>
      <c r="M765" s="60"/>
      <c r="N765" s="61"/>
      <c r="O765" s="60"/>
      <c r="P765" s="60"/>
      <c r="Q765" s="60"/>
      <c r="R765" s="60"/>
      <c r="S765" s="60"/>
    </row>
    <row r="766" spans="2:19" ht="15" x14ac:dyDescent="0.25">
      <c r="B766" s="62"/>
      <c r="D766" s="63"/>
      <c r="E766" s="60"/>
      <c r="F766" s="60"/>
      <c r="G766" s="60"/>
      <c r="H766" s="60"/>
      <c r="I766" s="60"/>
      <c r="J766" s="60"/>
      <c r="K766" s="60"/>
      <c r="L766" s="60"/>
      <c r="M766" s="60"/>
      <c r="N766" s="61"/>
      <c r="O766" s="60"/>
      <c r="P766" s="60"/>
      <c r="Q766" s="60"/>
      <c r="R766" s="60"/>
      <c r="S766" s="60"/>
    </row>
    <row r="767" spans="2:19" ht="15" x14ac:dyDescent="0.25">
      <c r="B767" s="62"/>
      <c r="D767" s="63"/>
      <c r="E767" s="60"/>
      <c r="F767" s="60"/>
      <c r="G767" s="60"/>
      <c r="H767" s="60"/>
      <c r="I767" s="60"/>
      <c r="J767" s="60"/>
      <c r="K767" s="60"/>
      <c r="L767" s="60"/>
      <c r="M767" s="60"/>
      <c r="N767" s="61"/>
      <c r="O767" s="60"/>
      <c r="P767" s="60"/>
      <c r="Q767" s="60"/>
      <c r="R767" s="60"/>
      <c r="S767" s="60"/>
    </row>
    <row r="768" spans="2:19" ht="15" x14ac:dyDescent="0.25">
      <c r="B768" s="62"/>
      <c r="D768" s="63"/>
      <c r="E768" s="60"/>
      <c r="F768" s="60"/>
      <c r="G768" s="60"/>
      <c r="H768" s="60"/>
      <c r="I768" s="60"/>
      <c r="J768" s="60"/>
      <c r="K768" s="60"/>
      <c r="L768" s="60"/>
      <c r="M768" s="60"/>
      <c r="N768" s="61"/>
      <c r="O768" s="60"/>
      <c r="P768" s="60"/>
      <c r="Q768" s="60"/>
      <c r="R768" s="60"/>
      <c r="S768" s="60"/>
    </row>
    <row r="769" spans="2:19" ht="15" x14ac:dyDescent="0.25">
      <c r="B769" s="62"/>
      <c r="D769" s="63"/>
      <c r="E769" s="60"/>
      <c r="F769" s="60"/>
      <c r="G769" s="60"/>
      <c r="H769" s="60"/>
      <c r="I769" s="60"/>
      <c r="J769" s="60"/>
      <c r="K769" s="60"/>
      <c r="L769" s="60"/>
      <c r="M769" s="60"/>
      <c r="N769" s="61"/>
      <c r="O769" s="60"/>
      <c r="P769" s="60"/>
      <c r="Q769" s="60"/>
      <c r="R769" s="60"/>
      <c r="S769" s="60"/>
    </row>
    <row r="770" spans="2:19" ht="15" x14ac:dyDescent="0.25">
      <c r="B770" s="62"/>
      <c r="D770" s="63"/>
      <c r="E770" s="60"/>
      <c r="F770" s="60"/>
      <c r="G770" s="60"/>
      <c r="H770" s="60"/>
      <c r="I770" s="60"/>
      <c r="J770" s="60"/>
      <c r="K770" s="60"/>
      <c r="L770" s="60"/>
      <c r="M770" s="60"/>
      <c r="N770" s="61"/>
      <c r="O770" s="60"/>
      <c r="P770" s="60"/>
      <c r="Q770" s="60"/>
      <c r="R770" s="60"/>
      <c r="S770" s="60"/>
    </row>
    <row r="771" spans="2:19" ht="15" x14ac:dyDescent="0.25">
      <c r="B771" s="62"/>
      <c r="D771" s="63"/>
      <c r="E771" s="60"/>
      <c r="F771" s="60"/>
      <c r="G771" s="60"/>
      <c r="H771" s="60"/>
      <c r="I771" s="60"/>
      <c r="J771" s="60"/>
      <c r="K771" s="60"/>
      <c r="L771" s="60"/>
      <c r="M771" s="60"/>
      <c r="N771" s="61"/>
      <c r="O771" s="60"/>
      <c r="P771" s="60"/>
      <c r="Q771" s="60"/>
      <c r="R771" s="60"/>
      <c r="S771" s="60"/>
    </row>
    <row r="772" spans="2:19" ht="15" x14ac:dyDescent="0.25">
      <c r="B772" s="62"/>
      <c r="D772" s="63"/>
      <c r="E772" s="60"/>
      <c r="F772" s="60"/>
      <c r="G772" s="60"/>
      <c r="H772" s="60"/>
      <c r="I772" s="60"/>
      <c r="J772" s="60"/>
      <c r="K772" s="60"/>
      <c r="L772" s="60"/>
      <c r="M772" s="60"/>
      <c r="N772" s="61"/>
      <c r="O772" s="60"/>
      <c r="P772" s="60"/>
      <c r="Q772" s="60"/>
      <c r="R772" s="60"/>
      <c r="S772" s="60"/>
    </row>
    <row r="773" spans="2:19" ht="15" x14ac:dyDescent="0.25">
      <c r="B773" s="62"/>
      <c r="D773" s="63"/>
      <c r="E773" s="60"/>
      <c r="F773" s="60"/>
      <c r="G773" s="60"/>
      <c r="H773" s="60"/>
      <c r="I773" s="60"/>
      <c r="J773" s="60"/>
      <c r="K773" s="60"/>
      <c r="L773" s="60"/>
      <c r="M773" s="60"/>
      <c r="N773" s="61"/>
      <c r="O773" s="60"/>
      <c r="P773" s="60"/>
      <c r="Q773" s="60"/>
      <c r="R773" s="60"/>
      <c r="S773" s="60"/>
    </row>
    <row r="774" spans="2:19" ht="15" x14ac:dyDescent="0.25">
      <c r="B774" s="62"/>
      <c r="D774" s="63"/>
      <c r="E774" s="60"/>
      <c r="F774" s="60"/>
      <c r="G774" s="60"/>
      <c r="H774" s="60"/>
      <c r="I774" s="60"/>
      <c r="J774" s="60"/>
      <c r="K774" s="60"/>
      <c r="L774" s="60"/>
      <c r="M774" s="60"/>
      <c r="N774" s="61"/>
      <c r="O774" s="60"/>
      <c r="P774" s="60"/>
      <c r="Q774" s="60"/>
      <c r="R774" s="60"/>
      <c r="S774" s="60"/>
    </row>
    <row r="775" spans="2:19" ht="15" x14ac:dyDescent="0.25">
      <c r="B775" s="62"/>
      <c r="D775" s="63"/>
      <c r="E775" s="60"/>
      <c r="F775" s="60"/>
      <c r="G775" s="60"/>
      <c r="H775" s="60"/>
      <c r="I775" s="60"/>
      <c r="J775" s="60"/>
      <c r="K775" s="60"/>
      <c r="L775" s="60"/>
      <c r="M775" s="60"/>
      <c r="N775" s="61"/>
      <c r="O775" s="60"/>
      <c r="P775" s="60"/>
      <c r="Q775" s="60"/>
      <c r="R775" s="60"/>
      <c r="S775" s="60"/>
    </row>
    <row r="776" spans="2:19" ht="15" x14ac:dyDescent="0.25">
      <c r="B776" s="62"/>
      <c r="D776" s="63"/>
      <c r="E776" s="60"/>
      <c r="F776" s="60"/>
      <c r="G776" s="60"/>
      <c r="H776" s="60"/>
      <c r="I776" s="60"/>
      <c r="J776" s="60"/>
      <c r="K776" s="60"/>
      <c r="L776" s="60"/>
      <c r="M776" s="60"/>
      <c r="N776" s="61"/>
      <c r="O776" s="60"/>
      <c r="P776" s="60"/>
      <c r="Q776" s="60"/>
      <c r="R776" s="60"/>
      <c r="S776" s="60"/>
    </row>
    <row r="777" spans="2:19" ht="15" x14ac:dyDescent="0.25">
      <c r="B777" s="62"/>
      <c r="D777" s="63"/>
      <c r="E777" s="60"/>
      <c r="F777" s="60"/>
      <c r="G777" s="60"/>
      <c r="H777" s="60"/>
      <c r="I777" s="60"/>
      <c r="J777" s="60"/>
      <c r="K777" s="60"/>
      <c r="L777" s="60"/>
      <c r="M777" s="60"/>
      <c r="N777" s="61"/>
      <c r="O777" s="60"/>
      <c r="P777" s="60"/>
      <c r="Q777" s="60"/>
      <c r="R777" s="60"/>
      <c r="S777" s="60"/>
    </row>
    <row r="778" spans="2:19" ht="15" x14ac:dyDescent="0.25">
      <c r="B778" s="62"/>
      <c r="D778" s="63"/>
      <c r="E778" s="60"/>
      <c r="F778" s="60"/>
      <c r="G778" s="60"/>
      <c r="H778" s="60"/>
      <c r="I778" s="60"/>
      <c r="J778" s="60"/>
      <c r="K778" s="60"/>
      <c r="L778" s="60"/>
      <c r="M778" s="60"/>
      <c r="N778" s="61"/>
      <c r="O778" s="60"/>
      <c r="P778" s="60"/>
      <c r="Q778" s="60"/>
      <c r="R778" s="60"/>
      <c r="S778" s="60"/>
    </row>
    <row r="779" spans="2:19" ht="15" x14ac:dyDescent="0.25">
      <c r="B779" s="62"/>
      <c r="D779" s="63"/>
      <c r="E779" s="60"/>
      <c r="F779" s="60"/>
      <c r="G779" s="60"/>
      <c r="H779" s="60"/>
      <c r="I779" s="60"/>
      <c r="J779" s="60"/>
      <c r="K779" s="60"/>
      <c r="L779" s="60"/>
      <c r="M779" s="60"/>
      <c r="N779" s="61"/>
      <c r="O779" s="60"/>
      <c r="P779" s="60"/>
      <c r="Q779" s="60"/>
      <c r="R779" s="60"/>
      <c r="S779" s="60"/>
    </row>
    <row r="780" spans="2:19" ht="15" x14ac:dyDescent="0.25">
      <c r="B780" s="62"/>
      <c r="D780" s="63"/>
      <c r="E780" s="60"/>
      <c r="F780" s="60"/>
      <c r="G780" s="60"/>
      <c r="H780" s="60"/>
      <c r="I780" s="60"/>
      <c r="J780" s="60"/>
      <c r="K780" s="60"/>
      <c r="L780" s="60"/>
      <c r="M780" s="60"/>
      <c r="N780" s="61"/>
      <c r="O780" s="60"/>
      <c r="P780" s="60"/>
      <c r="Q780" s="60"/>
      <c r="R780" s="60"/>
      <c r="S780" s="60"/>
    </row>
    <row r="781" spans="2:19" ht="15" x14ac:dyDescent="0.25">
      <c r="B781" s="62"/>
      <c r="D781" s="63"/>
      <c r="E781" s="60"/>
      <c r="F781" s="60"/>
      <c r="G781" s="60"/>
      <c r="H781" s="60"/>
      <c r="I781" s="60"/>
      <c r="J781" s="60"/>
      <c r="K781" s="60"/>
      <c r="L781" s="60"/>
      <c r="M781" s="60"/>
      <c r="N781" s="61"/>
      <c r="O781" s="60"/>
      <c r="P781" s="60"/>
      <c r="Q781" s="60"/>
      <c r="R781" s="60"/>
      <c r="S781" s="60"/>
    </row>
    <row r="782" spans="2:19" ht="15" x14ac:dyDescent="0.25">
      <c r="B782" s="62"/>
      <c r="D782" s="63"/>
      <c r="E782" s="60"/>
      <c r="F782" s="60"/>
      <c r="G782" s="60"/>
      <c r="H782" s="60"/>
      <c r="I782" s="60"/>
      <c r="J782" s="60"/>
      <c r="K782" s="60"/>
      <c r="L782" s="60"/>
      <c r="M782" s="60"/>
      <c r="N782" s="61"/>
      <c r="O782" s="60"/>
      <c r="P782" s="60"/>
      <c r="Q782" s="60"/>
      <c r="R782" s="60"/>
      <c r="S782" s="60"/>
    </row>
    <row r="783" spans="2:19" ht="15" x14ac:dyDescent="0.25">
      <c r="B783" s="62"/>
      <c r="D783" s="63"/>
      <c r="E783" s="60"/>
      <c r="F783" s="60"/>
      <c r="G783" s="60"/>
      <c r="H783" s="60"/>
      <c r="I783" s="60"/>
      <c r="J783" s="60"/>
      <c r="K783" s="60"/>
      <c r="L783" s="60"/>
      <c r="M783" s="60"/>
      <c r="N783" s="61"/>
      <c r="O783" s="60"/>
      <c r="P783" s="60"/>
      <c r="Q783" s="60"/>
      <c r="R783" s="60"/>
      <c r="S783" s="60"/>
    </row>
    <row r="784" spans="2:19" ht="15" x14ac:dyDescent="0.25">
      <c r="B784" s="62"/>
      <c r="D784" s="63"/>
      <c r="E784" s="60"/>
      <c r="F784" s="60"/>
      <c r="G784" s="60"/>
      <c r="H784" s="60"/>
      <c r="I784" s="60"/>
      <c r="J784" s="60"/>
      <c r="K784" s="60"/>
      <c r="L784" s="60"/>
      <c r="M784" s="60"/>
      <c r="N784" s="61"/>
      <c r="O784" s="60"/>
      <c r="P784" s="60"/>
      <c r="Q784" s="60"/>
      <c r="R784" s="60"/>
      <c r="S784" s="60"/>
    </row>
    <row r="785" spans="2:19" ht="15" x14ac:dyDescent="0.25">
      <c r="B785" s="62"/>
      <c r="D785" s="63"/>
      <c r="E785" s="60"/>
      <c r="F785" s="60"/>
      <c r="G785" s="60"/>
      <c r="H785" s="60"/>
      <c r="I785" s="60"/>
      <c r="J785" s="60"/>
      <c r="K785" s="60"/>
      <c r="L785" s="60"/>
      <c r="M785" s="60"/>
      <c r="N785" s="61"/>
      <c r="O785" s="60"/>
      <c r="P785" s="60"/>
      <c r="Q785" s="60"/>
      <c r="R785" s="60"/>
      <c r="S785" s="60"/>
    </row>
    <row r="786" spans="2:19" ht="15" x14ac:dyDescent="0.25">
      <c r="B786" s="62"/>
      <c r="D786" s="63"/>
      <c r="E786" s="60"/>
      <c r="F786" s="60"/>
      <c r="G786" s="60"/>
      <c r="H786" s="60"/>
      <c r="I786" s="60"/>
      <c r="J786" s="60"/>
      <c r="K786" s="60"/>
      <c r="L786" s="60"/>
      <c r="M786" s="60"/>
      <c r="N786" s="61"/>
      <c r="O786" s="60"/>
      <c r="P786" s="60"/>
      <c r="Q786" s="60"/>
      <c r="R786" s="60"/>
      <c r="S786" s="60"/>
    </row>
    <row r="787" spans="2:19" ht="15" x14ac:dyDescent="0.25">
      <c r="B787" s="62"/>
      <c r="D787" s="63"/>
      <c r="E787" s="60"/>
      <c r="F787" s="60"/>
      <c r="G787" s="60"/>
      <c r="H787" s="60"/>
      <c r="I787" s="60"/>
      <c r="J787" s="60"/>
      <c r="K787" s="60"/>
      <c r="L787" s="60"/>
      <c r="M787" s="60"/>
      <c r="N787" s="61"/>
      <c r="O787" s="60"/>
      <c r="P787" s="60"/>
      <c r="Q787" s="60"/>
      <c r="R787" s="60"/>
      <c r="S787" s="60"/>
    </row>
    <row r="788" spans="2:19" ht="15" x14ac:dyDescent="0.25">
      <c r="B788" s="62"/>
      <c r="D788" s="63"/>
      <c r="E788" s="60"/>
      <c r="F788" s="60"/>
      <c r="G788" s="60"/>
      <c r="H788" s="60"/>
      <c r="I788" s="60"/>
      <c r="J788" s="60"/>
      <c r="K788" s="60"/>
      <c r="L788" s="60"/>
      <c r="M788" s="60"/>
      <c r="N788" s="61"/>
      <c r="O788" s="60"/>
      <c r="P788" s="60"/>
      <c r="Q788" s="60"/>
      <c r="R788" s="60"/>
      <c r="S788" s="60"/>
    </row>
    <row r="789" spans="2:19" ht="15" x14ac:dyDescent="0.25">
      <c r="B789" s="62"/>
      <c r="D789" s="63"/>
      <c r="E789" s="60"/>
      <c r="F789" s="60"/>
      <c r="G789" s="60"/>
      <c r="H789" s="60"/>
      <c r="I789" s="60"/>
      <c r="J789" s="60"/>
      <c r="K789" s="60"/>
      <c r="L789" s="60"/>
      <c r="M789" s="60"/>
      <c r="N789" s="61"/>
      <c r="O789" s="60"/>
      <c r="P789" s="60"/>
      <c r="Q789" s="60"/>
      <c r="R789" s="60"/>
      <c r="S789" s="60"/>
    </row>
    <row r="790" spans="2:19" ht="15" x14ac:dyDescent="0.25">
      <c r="B790" s="62"/>
      <c r="D790" s="63"/>
      <c r="E790" s="60"/>
      <c r="F790" s="60"/>
      <c r="G790" s="60"/>
      <c r="H790" s="60"/>
      <c r="I790" s="60"/>
      <c r="J790" s="60"/>
      <c r="K790" s="60"/>
      <c r="L790" s="60"/>
      <c r="M790" s="60"/>
      <c r="N790" s="61"/>
      <c r="O790" s="60"/>
      <c r="P790" s="60"/>
      <c r="Q790" s="60"/>
      <c r="R790" s="60"/>
      <c r="S790" s="60"/>
    </row>
    <row r="791" spans="2:19" ht="15" x14ac:dyDescent="0.25">
      <c r="B791" s="62"/>
      <c r="D791" s="63"/>
      <c r="E791" s="60"/>
      <c r="F791" s="60"/>
      <c r="G791" s="60"/>
      <c r="H791" s="60"/>
      <c r="I791" s="60"/>
      <c r="J791" s="60"/>
      <c r="K791" s="60"/>
      <c r="L791" s="60"/>
      <c r="M791" s="60"/>
      <c r="N791" s="61"/>
      <c r="O791" s="60"/>
      <c r="P791" s="60"/>
      <c r="Q791" s="60"/>
      <c r="R791" s="60"/>
      <c r="S791" s="60"/>
    </row>
    <row r="792" spans="2:19" ht="15" x14ac:dyDescent="0.25">
      <c r="B792" s="62"/>
      <c r="D792" s="63"/>
      <c r="E792" s="60"/>
      <c r="F792" s="60"/>
      <c r="G792" s="60"/>
      <c r="H792" s="60"/>
      <c r="I792" s="60"/>
      <c r="J792" s="60"/>
      <c r="K792" s="60"/>
      <c r="L792" s="60"/>
      <c r="M792" s="60"/>
      <c r="N792" s="61"/>
      <c r="O792" s="60"/>
      <c r="P792" s="60"/>
      <c r="Q792" s="60"/>
      <c r="R792" s="60"/>
      <c r="S792" s="60"/>
    </row>
    <row r="793" spans="2:19" ht="15" x14ac:dyDescent="0.25">
      <c r="B793" s="62"/>
      <c r="D793" s="63"/>
      <c r="E793" s="60"/>
      <c r="F793" s="60"/>
      <c r="G793" s="60"/>
      <c r="H793" s="60"/>
      <c r="I793" s="60"/>
      <c r="J793" s="60"/>
      <c r="K793" s="60"/>
      <c r="L793" s="60"/>
      <c r="M793" s="60"/>
      <c r="N793" s="61"/>
      <c r="O793" s="60"/>
      <c r="P793" s="60"/>
      <c r="Q793" s="60"/>
      <c r="R793" s="60"/>
      <c r="S793" s="60"/>
    </row>
    <row r="794" spans="2:19" ht="15" x14ac:dyDescent="0.25">
      <c r="B794" s="62"/>
      <c r="D794" s="63"/>
      <c r="E794" s="60"/>
      <c r="F794" s="60"/>
      <c r="G794" s="60"/>
      <c r="H794" s="60"/>
      <c r="I794" s="60"/>
      <c r="J794" s="60"/>
      <c r="K794" s="60"/>
      <c r="L794" s="60"/>
      <c r="M794" s="60"/>
      <c r="N794" s="61"/>
      <c r="O794" s="60"/>
      <c r="P794" s="60"/>
      <c r="Q794" s="60"/>
      <c r="R794" s="60"/>
      <c r="S794" s="60"/>
    </row>
    <row r="795" spans="2:19" ht="15" x14ac:dyDescent="0.25">
      <c r="B795" s="62"/>
      <c r="D795" s="63"/>
      <c r="E795" s="60"/>
      <c r="F795" s="60"/>
      <c r="G795" s="60"/>
      <c r="H795" s="60"/>
      <c r="I795" s="60"/>
      <c r="J795" s="60"/>
      <c r="K795" s="60"/>
      <c r="L795" s="60"/>
      <c r="M795" s="60"/>
      <c r="N795" s="61"/>
      <c r="O795" s="60"/>
      <c r="P795" s="60"/>
      <c r="Q795" s="60"/>
      <c r="R795" s="60"/>
      <c r="S795" s="60"/>
    </row>
    <row r="796" spans="2:19" ht="15" x14ac:dyDescent="0.25">
      <c r="B796" s="62"/>
      <c r="D796" s="63"/>
      <c r="E796" s="60"/>
      <c r="F796" s="60"/>
      <c r="G796" s="60"/>
      <c r="H796" s="60"/>
      <c r="I796" s="60"/>
      <c r="J796" s="60"/>
      <c r="K796" s="60"/>
      <c r="L796" s="60"/>
      <c r="M796" s="60"/>
      <c r="N796" s="61"/>
      <c r="O796" s="60"/>
      <c r="P796" s="60"/>
      <c r="Q796" s="60"/>
      <c r="R796" s="60"/>
      <c r="S796" s="60"/>
    </row>
    <row r="797" spans="2:19" ht="15" x14ac:dyDescent="0.25">
      <c r="B797" s="62"/>
      <c r="D797" s="63"/>
      <c r="E797" s="60"/>
      <c r="F797" s="60"/>
      <c r="G797" s="60"/>
      <c r="H797" s="60"/>
      <c r="I797" s="60"/>
      <c r="J797" s="60"/>
      <c r="K797" s="60"/>
      <c r="L797" s="60"/>
      <c r="M797" s="60"/>
      <c r="N797" s="61"/>
      <c r="O797" s="60"/>
      <c r="P797" s="60"/>
      <c r="Q797" s="60"/>
      <c r="R797" s="60"/>
      <c r="S797" s="60"/>
    </row>
    <row r="798" spans="2:19" ht="15" x14ac:dyDescent="0.25">
      <c r="B798" s="62"/>
      <c r="D798" s="63"/>
      <c r="E798" s="60"/>
      <c r="F798" s="60"/>
      <c r="G798" s="60"/>
      <c r="H798" s="60"/>
      <c r="I798" s="60"/>
      <c r="J798" s="60"/>
      <c r="K798" s="60"/>
      <c r="L798" s="60"/>
      <c r="M798" s="60"/>
      <c r="N798" s="61"/>
      <c r="O798" s="60"/>
      <c r="P798" s="60"/>
      <c r="Q798" s="60"/>
      <c r="R798" s="60"/>
      <c r="S798" s="60"/>
    </row>
    <row r="799" spans="2:19" ht="15" x14ac:dyDescent="0.25">
      <c r="B799" s="62"/>
      <c r="D799" s="63"/>
      <c r="E799" s="60"/>
      <c r="F799" s="60"/>
      <c r="G799" s="60"/>
      <c r="H799" s="60"/>
      <c r="I799" s="60"/>
      <c r="J799" s="60"/>
      <c r="K799" s="60"/>
      <c r="L799" s="60"/>
      <c r="M799" s="60"/>
      <c r="N799" s="61"/>
      <c r="O799" s="60"/>
      <c r="P799" s="60"/>
      <c r="Q799" s="60"/>
      <c r="R799" s="60"/>
      <c r="S799" s="60"/>
    </row>
    <row r="800" spans="2:19" ht="15" x14ac:dyDescent="0.25">
      <c r="B800" s="62"/>
      <c r="D800" s="63"/>
      <c r="E800" s="60"/>
      <c r="F800" s="60"/>
      <c r="G800" s="60"/>
      <c r="H800" s="60"/>
      <c r="I800" s="60"/>
      <c r="J800" s="60"/>
      <c r="K800" s="60"/>
      <c r="L800" s="60"/>
      <c r="M800" s="60"/>
      <c r="N800" s="61"/>
      <c r="O800" s="60"/>
      <c r="P800" s="60"/>
      <c r="Q800" s="60"/>
      <c r="R800" s="60"/>
      <c r="S800" s="60"/>
    </row>
    <row r="801" spans="2:19" ht="15" x14ac:dyDescent="0.25">
      <c r="B801" s="62"/>
      <c r="D801" s="63"/>
      <c r="E801" s="60"/>
      <c r="F801" s="60"/>
      <c r="G801" s="60"/>
      <c r="H801" s="60"/>
      <c r="I801" s="60"/>
      <c r="J801" s="60"/>
      <c r="K801" s="60"/>
      <c r="L801" s="60"/>
      <c r="M801" s="60"/>
      <c r="N801" s="61"/>
      <c r="O801" s="60"/>
      <c r="P801" s="60"/>
      <c r="Q801" s="60"/>
      <c r="R801" s="60"/>
      <c r="S801" s="60"/>
    </row>
    <row r="802" spans="2:19" ht="15" x14ac:dyDescent="0.25">
      <c r="B802" s="62"/>
      <c r="D802" s="63"/>
      <c r="E802" s="60"/>
      <c r="F802" s="60"/>
      <c r="G802" s="60"/>
      <c r="H802" s="60"/>
      <c r="I802" s="60"/>
      <c r="J802" s="60"/>
      <c r="K802" s="60"/>
      <c r="L802" s="60"/>
      <c r="M802" s="60"/>
      <c r="N802" s="61"/>
      <c r="O802" s="60"/>
      <c r="P802" s="60"/>
      <c r="Q802" s="60"/>
      <c r="R802" s="60"/>
      <c r="S802" s="60"/>
    </row>
    <row r="803" spans="2:19" ht="15" x14ac:dyDescent="0.25">
      <c r="B803" s="62"/>
      <c r="D803" s="63"/>
      <c r="E803" s="60"/>
      <c r="F803" s="60"/>
      <c r="G803" s="60"/>
      <c r="H803" s="60"/>
      <c r="I803" s="60"/>
      <c r="J803" s="60"/>
      <c r="K803" s="60"/>
      <c r="L803" s="60"/>
      <c r="M803" s="60"/>
      <c r="N803" s="61"/>
      <c r="O803" s="60"/>
      <c r="P803" s="60"/>
      <c r="Q803" s="60"/>
      <c r="R803" s="60"/>
      <c r="S803" s="60"/>
    </row>
    <row r="804" spans="2:19" ht="15" x14ac:dyDescent="0.25">
      <c r="B804" s="62"/>
      <c r="D804" s="63"/>
      <c r="E804" s="60"/>
      <c r="F804" s="60"/>
      <c r="G804" s="60"/>
      <c r="H804" s="60"/>
      <c r="I804" s="60"/>
      <c r="J804" s="60"/>
      <c r="K804" s="60"/>
      <c r="L804" s="60"/>
      <c r="M804" s="60"/>
      <c r="N804" s="61"/>
      <c r="O804" s="60"/>
      <c r="P804" s="60"/>
      <c r="Q804" s="60"/>
      <c r="R804" s="60"/>
      <c r="S804" s="60"/>
    </row>
    <row r="805" spans="2:19" ht="15" x14ac:dyDescent="0.25">
      <c r="B805" s="62"/>
      <c r="D805" s="63"/>
      <c r="E805" s="60"/>
      <c r="F805" s="60"/>
      <c r="G805" s="60"/>
      <c r="H805" s="60"/>
      <c r="I805" s="60"/>
      <c r="J805" s="60"/>
      <c r="K805" s="60"/>
      <c r="L805" s="60"/>
      <c r="M805" s="60"/>
      <c r="N805" s="61"/>
      <c r="O805" s="60"/>
      <c r="P805" s="60"/>
      <c r="Q805" s="60"/>
      <c r="R805" s="60"/>
      <c r="S805" s="60"/>
    </row>
    <row r="806" spans="2:19" ht="15" x14ac:dyDescent="0.25">
      <c r="B806" s="62"/>
      <c r="D806" s="63"/>
      <c r="E806" s="60"/>
      <c r="F806" s="60"/>
      <c r="G806" s="60"/>
      <c r="H806" s="60"/>
      <c r="I806" s="60"/>
      <c r="J806" s="60"/>
      <c r="K806" s="60"/>
      <c r="L806" s="60"/>
      <c r="M806" s="60"/>
      <c r="N806" s="61"/>
      <c r="O806" s="60"/>
      <c r="P806" s="60"/>
      <c r="Q806" s="60"/>
      <c r="R806" s="60"/>
      <c r="S806" s="60"/>
    </row>
    <row r="807" spans="2:19" ht="15" x14ac:dyDescent="0.25">
      <c r="B807" s="62"/>
      <c r="D807" s="63"/>
      <c r="E807" s="60"/>
      <c r="F807" s="60"/>
      <c r="G807" s="60"/>
      <c r="H807" s="60"/>
      <c r="I807" s="60"/>
      <c r="J807" s="60"/>
      <c r="K807" s="60"/>
      <c r="L807" s="60"/>
      <c r="M807" s="60"/>
      <c r="N807" s="61"/>
      <c r="O807" s="60"/>
      <c r="P807" s="60"/>
      <c r="Q807" s="60"/>
      <c r="R807" s="60"/>
      <c r="S807" s="60"/>
    </row>
    <row r="808" spans="2:19" ht="15" x14ac:dyDescent="0.25">
      <c r="B808" s="62"/>
      <c r="D808" s="63"/>
      <c r="E808" s="60"/>
      <c r="F808" s="60"/>
      <c r="G808" s="60"/>
      <c r="H808" s="60"/>
      <c r="I808" s="60"/>
      <c r="J808" s="60"/>
      <c r="K808" s="60"/>
      <c r="L808" s="60"/>
      <c r="M808" s="60"/>
      <c r="N808" s="61"/>
      <c r="O808" s="60"/>
      <c r="P808" s="60"/>
      <c r="Q808" s="60"/>
      <c r="R808" s="60"/>
      <c r="S808" s="60"/>
    </row>
    <row r="809" spans="2:19" ht="15" x14ac:dyDescent="0.25">
      <c r="B809" s="62"/>
      <c r="D809" s="63"/>
      <c r="E809" s="60"/>
      <c r="F809" s="60"/>
      <c r="G809" s="60"/>
      <c r="H809" s="60"/>
      <c r="I809" s="60"/>
      <c r="J809" s="60"/>
      <c r="K809" s="60"/>
      <c r="L809" s="60"/>
      <c r="M809" s="60"/>
      <c r="N809" s="61"/>
      <c r="O809" s="60"/>
      <c r="P809" s="60"/>
      <c r="Q809" s="60"/>
      <c r="R809" s="60"/>
      <c r="S809" s="60"/>
    </row>
    <row r="810" spans="2:19" ht="15" x14ac:dyDescent="0.25">
      <c r="B810" s="62"/>
      <c r="D810" s="63"/>
      <c r="E810" s="60"/>
      <c r="F810" s="60"/>
      <c r="G810" s="60"/>
      <c r="H810" s="60"/>
      <c r="I810" s="60"/>
      <c r="P810" s="60"/>
      <c r="Q810" s="60"/>
      <c r="R810" s="60"/>
      <c r="S810" s="60"/>
    </row>
    <row r="811" spans="2:19" ht="15" x14ac:dyDescent="0.25">
      <c r="B811" s="62"/>
      <c r="D811" s="63"/>
      <c r="E811" s="60"/>
      <c r="F811" s="60"/>
      <c r="G811" s="60"/>
      <c r="H811" s="60"/>
      <c r="I811" s="60"/>
      <c r="P811" s="60"/>
      <c r="Q811" s="60"/>
      <c r="R811" s="60"/>
      <c r="S811" s="60"/>
    </row>
    <row r="812" spans="2:19" ht="15" x14ac:dyDescent="0.25">
      <c r="B812" s="62"/>
      <c r="D812" s="63"/>
      <c r="E812" s="60"/>
      <c r="F812" s="60"/>
      <c r="G812" s="60"/>
      <c r="H812" s="60"/>
      <c r="I812" s="60"/>
      <c r="P812" s="60"/>
      <c r="Q812" s="60"/>
      <c r="R812" s="60"/>
      <c r="S812" s="60"/>
    </row>
  </sheetData>
  <mergeCells count="5">
    <mergeCell ref="B6:D6"/>
    <mergeCell ref="A1:E1"/>
    <mergeCell ref="B3:B5"/>
    <mergeCell ref="C3:C5"/>
    <mergeCell ref="D4:D5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81828-60A1-4F2F-A813-CE6DF94F6AFF}">
  <dimension ref="A3:H83"/>
  <sheetViews>
    <sheetView showGridLines="0" workbookViewId="0">
      <pane xSplit="2" ySplit="3" topLeftCell="C4" activePane="bottomRight" state="frozen"/>
      <selection activeCell="B30" sqref="B30"/>
      <selection pane="topRight" activeCell="B30" sqref="B30"/>
      <selection pane="bottomLeft" activeCell="B30" sqref="B30"/>
      <selection pane="bottomRight" activeCell="G33" sqref="G33"/>
    </sheetView>
  </sheetViews>
  <sheetFormatPr defaultColWidth="7.75" defaultRowHeight="16.5" x14ac:dyDescent="0.3"/>
  <cols>
    <col min="1" max="1" width="5.125" style="85" bestFit="1" customWidth="1"/>
    <col min="2" max="2" width="30.625" style="85" customWidth="1"/>
    <col min="3" max="3" width="9.75" style="85" hidden="1" customWidth="1"/>
    <col min="4" max="4" width="22.25" style="85" hidden="1" customWidth="1"/>
    <col min="5" max="5" width="12.75" style="85" hidden="1" customWidth="1"/>
    <col min="6" max="6" width="15.625" style="85" bestFit="1" customWidth="1"/>
    <col min="7" max="7" width="18.625" style="85" bestFit="1" customWidth="1"/>
    <col min="8" max="8" width="16.25" style="85" bestFit="1" customWidth="1"/>
    <col min="9" max="11" width="13.25" style="85" customWidth="1"/>
    <col min="12" max="12" width="14.375" style="85" bestFit="1" customWidth="1"/>
    <col min="13" max="23" width="13.25" style="85" customWidth="1"/>
    <col min="24" max="24" width="14.5" style="85" customWidth="1"/>
    <col min="25" max="16384" width="7.75" style="85"/>
  </cols>
  <sheetData>
    <row r="3" spans="1:8" ht="27.95" customHeight="1" x14ac:dyDescent="0.3">
      <c r="A3" s="86" t="s">
        <v>50</v>
      </c>
      <c r="B3" s="87" t="s">
        <v>51</v>
      </c>
      <c r="C3" s="93" t="s">
        <v>52</v>
      </c>
      <c r="D3" s="94" t="s">
        <v>53</v>
      </c>
      <c r="E3" s="95" t="s">
        <v>54</v>
      </c>
      <c r="F3" s="94" t="s">
        <v>55</v>
      </c>
      <c r="G3" s="96" t="s">
        <v>56</v>
      </c>
      <c r="H3" s="97" t="s">
        <v>65</v>
      </c>
    </row>
    <row r="4" spans="1:8" x14ac:dyDescent="0.3">
      <c r="A4" s="84">
        <v>1</v>
      </c>
      <c r="B4" s="88" t="s">
        <v>66</v>
      </c>
      <c r="C4" s="98" t="s">
        <v>93</v>
      </c>
      <c r="D4" s="99" t="s">
        <v>94</v>
      </c>
      <c r="E4" s="100">
        <v>45092</v>
      </c>
      <c r="F4" s="101">
        <v>219394</v>
      </c>
      <c r="G4" s="102">
        <v>219394</v>
      </c>
      <c r="H4" s="103">
        <f t="shared" ref="H4:H13" si="0">F4-G4</f>
        <v>0</v>
      </c>
    </row>
    <row r="5" spans="1:8" x14ac:dyDescent="0.3">
      <c r="A5" s="84">
        <f>A4+1</f>
        <v>2</v>
      </c>
      <c r="B5" s="89" t="s">
        <v>107</v>
      </c>
      <c r="C5" s="98" t="s">
        <v>93</v>
      </c>
      <c r="D5" s="99" t="s">
        <v>94</v>
      </c>
      <c r="E5" s="100">
        <v>45092</v>
      </c>
      <c r="F5" s="101">
        <v>99116</v>
      </c>
      <c r="G5" s="102">
        <v>99116</v>
      </c>
      <c r="H5" s="104">
        <f t="shared" si="0"/>
        <v>0</v>
      </c>
    </row>
    <row r="6" spans="1:8" x14ac:dyDescent="0.3">
      <c r="A6" s="84">
        <f t="shared" ref="A6:A13" si="1">A5+1</f>
        <v>3</v>
      </c>
      <c r="B6" s="90" t="s">
        <v>67</v>
      </c>
      <c r="C6" s="98" t="s">
        <v>93</v>
      </c>
      <c r="D6" s="105" t="s">
        <v>95</v>
      </c>
      <c r="E6" s="100">
        <v>44736</v>
      </c>
      <c r="F6" s="106">
        <v>17710355</v>
      </c>
      <c r="G6" s="102">
        <v>17710355</v>
      </c>
      <c r="H6" s="104">
        <f t="shared" si="0"/>
        <v>0</v>
      </c>
    </row>
    <row r="7" spans="1:8" x14ac:dyDescent="0.3">
      <c r="A7" s="84">
        <f t="shared" si="1"/>
        <v>4</v>
      </c>
      <c r="B7" s="89" t="s">
        <v>108</v>
      </c>
      <c r="C7" s="98" t="s">
        <v>93</v>
      </c>
      <c r="D7" s="105" t="s">
        <v>96</v>
      </c>
      <c r="E7" s="100">
        <v>44743</v>
      </c>
      <c r="F7" s="106">
        <v>16511868</v>
      </c>
      <c r="G7" s="102">
        <v>0</v>
      </c>
      <c r="H7" s="104">
        <f t="shared" si="0"/>
        <v>16511868</v>
      </c>
    </row>
    <row r="8" spans="1:8" x14ac:dyDescent="0.3">
      <c r="A8" s="84">
        <f t="shared" si="1"/>
        <v>5</v>
      </c>
      <c r="B8" s="89" t="s">
        <v>109</v>
      </c>
      <c r="C8" s="98" t="s">
        <v>93</v>
      </c>
      <c r="D8" s="105" t="s">
        <v>97</v>
      </c>
      <c r="E8" s="100">
        <v>44876</v>
      </c>
      <c r="F8" s="106">
        <v>10599258</v>
      </c>
      <c r="G8" s="102">
        <v>591242</v>
      </c>
      <c r="H8" s="104">
        <f t="shared" si="0"/>
        <v>10008016</v>
      </c>
    </row>
    <row r="9" spans="1:8" x14ac:dyDescent="0.3">
      <c r="A9" s="84">
        <f t="shared" si="1"/>
        <v>6</v>
      </c>
      <c r="B9" s="89" t="s">
        <v>110</v>
      </c>
      <c r="C9" s="98" t="s">
        <v>93</v>
      </c>
      <c r="D9" s="105" t="s">
        <v>98</v>
      </c>
      <c r="E9" s="100">
        <v>44881</v>
      </c>
      <c r="F9" s="106">
        <v>638011</v>
      </c>
      <c r="G9" s="102">
        <v>0</v>
      </c>
      <c r="H9" s="104">
        <f t="shared" si="0"/>
        <v>638011</v>
      </c>
    </row>
    <row r="10" spans="1:8" x14ac:dyDescent="0.3">
      <c r="A10" s="84">
        <f t="shared" si="1"/>
        <v>7</v>
      </c>
      <c r="B10" s="91" t="s">
        <v>111</v>
      </c>
      <c r="C10" s="98" t="s">
        <v>93</v>
      </c>
      <c r="D10" s="105" t="s">
        <v>99</v>
      </c>
      <c r="E10" s="100">
        <v>44881</v>
      </c>
      <c r="F10" s="106">
        <v>15165284</v>
      </c>
      <c r="G10" s="102">
        <v>591242</v>
      </c>
      <c r="H10" s="104">
        <f t="shared" si="0"/>
        <v>14574042</v>
      </c>
    </row>
    <row r="11" spans="1:8" x14ac:dyDescent="0.3">
      <c r="A11" s="84">
        <f t="shared" si="1"/>
        <v>8</v>
      </c>
      <c r="B11" s="90" t="s">
        <v>112</v>
      </c>
      <c r="C11" s="98" t="s">
        <v>93</v>
      </c>
      <c r="D11" s="107" t="s">
        <v>100</v>
      </c>
      <c r="E11" s="100">
        <v>45278</v>
      </c>
      <c r="F11" s="106">
        <v>929095</v>
      </c>
      <c r="G11" s="102">
        <v>0</v>
      </c>
      <c r="H11" s="104">
        <f t="shared" si="0"/>
        <v>929095</v>
      </c>
    </row>
    <row r="12" spans="1:8" x14ac:dyDescent="0.3">
      <c r="A12" s="84">
        <f t="shared" si="1"/>
        <v>9</v>
      </c>
      <c r="B12" s="92" t="s">
        <v>113</v>
      </c>
      <c r="C12" s="98" t="s">
        <v>93</v>
      </c>
      <c r="D12" s="105" t="s">
        <v>94</v>
      </c>
      <c r="E12" s="100">
        <v>45092</v>
      </c>
      <c r="F12" s="101">
        <v>447773</v>
      </c>
      <c r="G12" s="102">
        <v>447773</v>
      </c>
      <c r="H12" s="104">
        <f t="shared" si="0"/>
        <v>0</v>
      </c>
    </row>
    <row r="13" spans="1:8" x14ac:dyDescent="0.3">
      <c r="A13" s="84">
        <f t="shared" si="1"/>
        <v>10</v>
      </c>
      <c r="B13" s="92" t="s">
        <v>114</v>
      </c>
      <c r="C13" s="98" t="s">
        <v>93</v>
      </c>
      <c r="D13" s="105" t="s">
        <v>94</v>
      </c>
      <c r="E13" s="100">
        <v>45092</v>
      </c>
      <c r="F13" s="101">
        <v>5213824</v>
      </c>
      <c r="G13" s="102">
        <v>5213824</v>
      </c>
      <c r="H13" s="104">
        <f t="shared" si="0"/>
        <v>0</v>
      </c>
    </row>
    <row r="14" spans="1:8" x14ac:dyDescent="0.3">
      <c r="A14" s="84"/>
      <c r="B14" s="108" t="s">
        <v>31</v>
      </c>
      <c r="C14" s="109"/>
      <c r="D14" s="108"/>
      <c r="E14" s="109"/>
      <c r="F14" s="110">
        <f>SUM(F4:F13)</f>
        <v>67533978</v>
      </c>
      <c r="G14" s="111">
        <f>SUM(G4:G13)</f>
        <v>24872946</v>
      </c>
      <c r="H14" s="110">
        <f>SUM(H4:H13)</f>
        <v>42661032</v>
      </c>
    </row>
    <row r="15" spans="1:8" x14ac:dyDescent="0.3">
      <c r="F15" s="112"/>
      <c r="G15" s="113"/>
      <c r="H15" s="112"/>
    </row>
    <row r="83" spans="5:5" x14ac:dyDescent="0.3">
      <c r="E83" s="114">
        <f>13.5*10.5%*3/12</f>
        <v>0.35437499999999994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6FC1-468A-40B1-A54A-2F225DFD93EF}">
  <dimension ref="B1:J34"/>
  <sheetViews>
    <sheetView showGridLines="0" workbookViewId="0">
      <selection activeCell="D29" sqref="D29"/>
    </sheetView>
  </sheetViews>
  <sheetFormatPr defaultColWidth="8" defaultRowHeight="16.5" x14ac:dyDescent="0.3"/>
  <cols>
    <col min="1" max="2" width="4.875" style="127" customWidth="1"/>
    <col min="3" max="3" width="24.5" style="127" bestFit="1" customWidth="1"/>
    <col min="4" max="5" width="11.5" style="127" bestFit="1" customWidth="1"/>
    <col min="6" max="9" width="11.625" style="127" bestFit="1" customWidth="1"/>
    <col min="10" max="10" width="16.5" style="127" bestFit="1" customWidth="1"/>
    <col min="11" max="12" width="12.375" style="127" bestFit="1" customWidth="1"/>
    <col min="13" max="13" width="8" style="127" customWidth="1"/>
    <col min="14" max="15" width="14.375" style="127" bestFit="1" customWidth="1"/>
    <col min="16" max="16" width="13.25" style="127" bestFit="1" customWidth="1"/>
    <col min="17" max="16384" width="8" style="127"/>
  </cols>
  <sheetData>
    <row r="1" spans="2:10" ht="66" x14ac:dyDescent="0.3">
      <c r="B1" s="133" t="s">
        <v>50</v>
      </c>
      <c r="C1" s="134" t="s">
        <v>44</v>
      </c>
      <c r="D1" s="133" t="s">
        <v>139</v>
      </c>
      <c r="E1" s="133" t="s">
        <v>140</v>
      </c>
      <c r="F1" s="133" t="s">
        <v>125</v>
      </c>
      <c r="G1" s="133" t="s">
        <v>126</v>
      </c>
      <c r="H1" s="133" t="s">
        <v>127</v>
      </c>
      <c r="I1" s="133" t="s">
        <v>128</v>
      </c>
      <c r="J1" s="133" t="s">
        <v>31</v>
      </c>
    </row>
    <row r="2" spans="2:10" x14ac:dyDescent="0.3">
      <c r="B2" s="135">
        <v>1</v>
      </c>
      <c r="C2" s="136" t="s">
        <v>129</v>
      </c>
      <c r="D2" s="137">
        <v>0</v>
      </c>
      <c r="E2" s="137">
        <v>1612.1</v>
      </c>
      <c r="F2" s="137">
        <v>0</v>
      </c>
      <c r="G2" s="137">
        <v>1612.11</v>
      </c>
      <c r="H2" s="137">
        <v>0</v>
      </c>
      <c r="I2" s="137">
        <v>1612.1</v>
      </c>
      <c r="J2" s="137">
        <f>SUM(D2:I2)</f>
        <v>4836.3099999999995</v>
      </c>
    </row>
    <row r="3" spans="2:10" x14ac:dyDescent="0.3">
      <c r="B3" s="135">
        <f>B2+1</f>
        <v>2</v>
      </c>
      <c r="C3" s="136" t="s">
        <v>130</v>
      </c>
      <c r="D3" s="137">
        <v>619.37</v>
      </c>
      <c r="E3" s="137">
        <v>140.32</v>
      </c>
      <c r="F3" s="137">
        <v>792.86</v>
      </c>
      <c r="G3" s="137">
        <v>157.77000000000001</v>
      </c>
      <c r="H3" s="137">
        <v>619.37</v>
      </c>
      <c r="I3" s="137">
        <v>140.32</v>
      </c>
      <c r="J3" s="137">
        <f t="shared" ref="J3:J28" si="0">SUM(D3:I3)</f>
        <v>2470.0100000000002</v>
      </c>
    </row>
    <row r="4" spans="2:10" x14ac:dyDescent="0.3">
      <c r="B4" s="135">
        <f t="shared" ref="B4:B28" si="1">B3+1</f>
        <v>3</v>
      </c>
      <c r="C4" s="136" t="s">
        <v>131</v>
      </c>
      <c r="D4" s="137">
        <v>227.61</v>
      </c>
      <c r="E4" s="137">
        <v>633</v>
      </c>
      <c r="F4" s="137">
        <v>249.48</v>
      </c>
      <c r="G4" s="137">
        <v>633</v>
      </c>
      <c r="H4" s="137">
        <v>227.61</v>
      </c>
      <c r="I4" s="137">
        <v>633</v>
      </c>
      <c r="J4" s="137">
        <f t="shared" si="0"/>
        <v>2603.6999999999998</v>
      </c>
    </row>
    <row r="5" spans="2:10" x14ac:dyDescent="0.3">
      <c r="B5" s="135">
        <f t="shared" si="1"/>
        <v>4</v>
      </c>
      <c r="C5" s="136" t="s">
        <v>132</v>
      </c>
      <c r="D5" s="137">
        <v>326.14</v>
      </c>
      <c r="E5" s="137">
        <v>758.11</v>
      </c>
      <c r="F5" s="137">
        <v>398.08</v>
      </c>
      <c r="G5" s="137">
        <v>758.11</v>
      </c>
      <c r="H5" s="137">
        <v>326.14</v>
      </c>
      <c r="I5" s="137">
        <v>758.11</v>
      </c>
      <c r="J5" s="137">
        <f t="shared" si="0"/>
        <v>3324.69</v>
      </c>
    </row>
    <row r="6" spans="2:10" x14ac:dyDescent="0.3">
      <c r="B6" s="135">
        <f t="shared" si="1"/>
        <v>5</v>
      </c>
      <c r="C6" s="136" t="s">
        <v>133</v>
      </c>
      <c r="D6" s="137">
        <v>173.17</v>
      </c>
      <c r="E6" s="137">
        <v>978.99</v>
      </c>
      <c r="F6" s="137">
        <v>248.36</v>
      </c>
      <c r="G6" s="137">
        <v>978.99</v>
      </c>
      <c r="H6" s="137">
        <v>173.17</v>
      </c>
      <c r="I6" s="137">
        <v>978.99</v>
      </c>
      <c r="J6" s="137">
        <f t="shared" si="0"/>
        <v>3531.67</v>
      </c>
    </row>
    <row r="7" spans="2:10" x14ac:dyDescent="0.3">
      <c r="B7" s="135">
        <f t="shared" si="1"/>
        <v>6</v>
      </c>
      <c r="C7" s="136" t="s">
        <v>69</v>
      </c>
      <c r="D7" s="137">
        <v>586.32000000000005</v>
      </c>
      <c r="E7" s="137">
        <v>80.97</v>
      </c>
      <c r="F7" s="137">
        <v>706.51</v>
      </c>
      <c r="G7" s="137">
        <v>102.3</v>
      </c>
      <c r="H7" s="137">
        <v>586.32000000000005</v>
      </c>
      <c r="I7" s="137">
        <v>80.97</v>
      </c>
      <c r="J7" s="137">
        <f t="shared" si="0"/>
        <v>2143.39</v>
      </c>
    </row>
    <row r="8" spans="2:10" x14ac:dyDescent="0.3">
      <c r="B8" s="135">
        <f t="shared" si="1"/>
        <v>7</v>
      </c>
      <c r="C8" s="136" t="s">
        <v>70</v>
      </c>
      <c r="D8" s="137">
        <v>586.32000000000005</v>
      </c>
      <c r="E8" s="137">
        <v>0</v>
      </c>
      <c r="F8" s="137">
        <v>706.51</v>
      </c>
      <c r="G8" s="137">
        <v>0</v>
      </c>
      <c r="H8" s="137">
        <v>586.32000000000005</v>
      </c>
      <c r="I8" s="137">
        <v>0</v>
      </c>
      <c r="J8" s="137">
        <f t="shared" si="0"/>
        <v>1879.15</v>
      </c>
    </row>
    <row r="9" spans="2:10" x14ac:dyDescent="0.3">
      <c r="B9" s="135">
        <f t="shared" si="1"/>
        <v>8</v>
      </c>
      <c r="C9" s="136" t="s">
        <v>71</v>
      </c>
      <c r="D9" s="137">
        <v>586.32000000000005</v>
      </c>
      <c r="E9" s="137">
        <v>0</v>
      </c>
      <c r="F9" s="137">
        <v>706.51</v>
      </c>
      <c r="G9" s="137">
        <v>0</v>
      </c>
      <c r="H9" s="137">
        <v>586.32000000000005</v>
      </c>
      <c r="I9" s="137">
        <v>0</v>
      </c>
      <c r="J9" s="137">
        <f t="shared" si="0"/>
        <v>1879.15</v>
      </c>
    </row>
    <row r="10" spans="2:10" x14ac:dyDescent="0.3">
      <c r="B10" s="135">
        <f t="shared" si="1"/>
        <v>9</v>
      </c>
      <c r="C10" s="136" t="s">
        <v>72</v>
      </c>
      <c r="D10" s="137">
        <v>586.32000000000005</v>
      </c>
      <c r="E10" s="137">
        <v>0</v>
      </c>
      <c r="F10" s="137">
        <v>706.51</v>
      </c>
      <c r="G10" s="137">
        <v>0</v>
      </c>
      <c r="H10" s="137">
        <v>586.32000000000005</v>
      </c>
      <c r="I10" s="137">
        <v>0</v>
      </c>
      <c r="J10" s="137">
        <f t="shared" si="0"/>
        <v>1879.15</v>
      </c>
    </row>
    <row r="11" spans="2:10" x14ac:dyDescent="0.3">
      <c r="B11" s="135">
        <f t="shared" si="1"/>
        <v>10</v>
      </c>
      <c r="C11" s="136" t="s">
        <v>134</v>
      </c>
      <c r="D11" s="137">
        <v>540.89</v>
      </c>
      <c r="E11" s="137">
        <v>0</v>
      </c>
      <c r="F11" s="137">
        <v>661.08</v>
      </c>
      <c r="G11" s="137">
        <v>0</v>
      </c>
      <c r="H11" s="137">
        <v>540.89</v>
      </c>
      <c r="I11" s="137">
        <v>0</v>
      </c>
      <c r="J11" s="137">
        <f t="shared" si="0"/>
        <v>1742.8600000000001</v>
      </c>
    </row>
    <row r="12" spans="2:10" x14ac:dyDescent="0.3">
      <c r="B12" s="135">
        <f t="shared" si="1"/>
        <v>11</v>
      </c>
      <c r="C12" s="136" t="s">
        <v>74</v>
      </c>
      <c r="D12" s="137">
        <v>586.32000000000005</v>
      </c>
      <c r="E12" s="137">
        <v>0</v>
      </c>
      <c r="F12" s="137">
        <v>706.51</v>
      </c>
      <c r="G12" s="137">
        <v>0</v>
      </c>
      <c r="H12" s="137">
        <v>586.32000000000005</v>
      </c>
      <c r="I12" s="137">
        <v>0</v>
      </c>
      <c r="J12" s="137">
        <f t="shared" si="0"/>
        <v>1879.15</v>
      </c>
    </row>
    <row r="13" spans="2:10" x14ac:dyDescent="0.3">
      <c r="B13" s="135">
        <f t="shared" si="1"/>
        <v>12</v>
      </c>
      <c r="C13" s="136" t="s">
        <v>75</v>
      </c>
      <c r="D13" s="137">
        <v>586.32000000000005</v>
      </c>
      <c r="E13" s="137">
        <v>0</v>
      </c>
      <c r="F13" s="137">
        <v>706.51</v>
      </c>
      <c r="G13" s="137">
        <v>0</v>
      </c>
      <c r="H13" s="137">
        <v>586.32000000000005</v>
      </c>
      <c r="I13" s="137">
        <v>0</v>
      </c>
      <c r="J13" s="137">
        <f t="shared" si="0"/>
        <v>1879.15</v>
      </c>
    </row>
    <row r="14" spans="2:10" x14ac:dyDescent="0.3">
      <c r="B14" s="135">
        <f t="shared" si="1"/>
        <v>13</v>
      </c>
      <c r="C14" s="136" t="s">
        <v>76</v>
      </c>
      <c r="D14" s="137">
        <v>586.32000000000005</v>
      </c>
      <c r="E14" s="137">
        <v>0</v>
      </c>
      <c r="F14" s="137">
        <v>706.51</v>
      </c>
      <c r="G14" s="137">
        <v>0</v>
      </c>
      <c r="H14" s="137">
        <v>586.32000000000005</v>
      </c>
      <c r="I14" s="137">
        <v>0</v>
      </c>
      <c r="J14" s="137">
        <f t="shared" si="0"/>
        <v>1879.15</v>
      </c>
    </row>
    <row r="15" spans="2:10" x14ac:dyDescent="0.3">
      <c r="B15" s="135">
        <f t="shared" si="1"/>
        <v>14</v>
      </c>
      <c r="C15" s="136" t="s">
        <v>77</v>
      </c>
      <c r="D15" s="137">
        <v>586.32000000000005</v>
      </c>
      <c r="E15" s="137">
        <v>0</v>
      </c>
      <c r="F15" s="137">
        <v>706.51</v>
      </c>
      <c r="G15" s="137">
        <v>0</v>
      </c>
      <c r="H15" s="137">
        <v>586.32000000000005</v>
      </c>
      <c r="I15" s="137">
        <v>0</v>
      </c>
      <c r="J15" s="137">
        <f t="shared" si="0"/>
        <v>1879.15</v>
      </c>
    </row>
    <row r="16" spans="2:10" x14ac:dyDescent="0.3">
      <c r="B16" s="135">
        <f t="shared" si="1"/>
        <v>15</v>
      </c>
      <c r="C16" s="136" t="s">
        <v>135</v>
      </c>
      <c r="D16" s="137">
        <v>540.89</v>
      </c>
      <c r="E16" s="137">
        <v>0</v>
      </c>
      <c r="F16" s="137">
        <v>661.08</v>
      </c>
      <c r="G16" s="137">
        <v>0</v>
      </c>
      <c r="H16" s="137">
        <v>540.89</v>
      </c>
      <c r="I16" s="137">
        <v>0</v>
      </c>
      <c r="J16" s="137">
        <f t="shared" si="0"/>
        <v>1742.8600000000001</v>
      </c>
    </row>
    <row r="17" spans="2:10" x14ac:dyDescent="0.3">
      <c r="B17" s="135">
        <f t="shared" si="1"/>
        <v>16</v>
      </c>
      <c r="C17" s="136" t="s">
        <v>79</v>
      </c>
      <c r="D17" s="137">
        <v>586.32000000000005</v>
      </c>
      <c r="E17" s="137">
        <v>0</v>
      </c>
      <c r="F17" s="137">
        <v>706.51</v>
      </c>
      <c r="G17" s="137">
        <v>0</v>
      </c>
      <c r="H17" s="137">
        <v>586.32000000000005</v>
      </c>
      <c r="I17" s="137">
        <v>0</v>
      </c>
      <c r="J17" s="137">
        <f t="shared" si="0"/>
        <v>1879.15</v>
      </c>
    </row>
    <row r="18" spans="2:10" x14ac:dyDescent="0.3">
      <c r="B18" s="135">
        <f t="shared" si="1"/>
        <v>17</v>
      </c>
      <c r="C18" s="136" t="s">
        <v>80</v>
      </c>
      <c r="D18" s="137">
        <v>586.32000000000005</v>
      </c>
      <c r="E18" s="137">
        <v>0</v>
      </c>
      <c r="F18" s="137">
        <v>706.51</v>
      </c>
      <c r="G18" s="137">
        <v>0</v>
      </c>
      <c r="H18" s="137">
        <v>586.32000000000005</v>
      </c>
      <c r="I18" s="137">
        <v>0</v>
      </c>
      <c r="J18" s="137">
        <f t="shared" si="0"/>
        <v>1879.15</v>
      </c>
    </row>
    <row r="19" spans="2:10" x14ac:dyDescent="0.3">
      <c r="B19" s="135">
        <f t="shared" si="1"/>
        <v>18</v>
      </c>
      <c r="C19" s="136" t="s">
        <v>81</v>
      </c>
      <c r="D19" s="137">
        <v>586.32000000000005</v>
      </c>
      <c r="E19" s="137">
        <v>0</v>
      </c>
      <c r="F19" s="137">
        <v>706.51</v>
      </c>
      <c r="G19" s="137">
        <v>0</v>
      </c>
      <c r="H19" s="137">
        <v>586.32000000000005</v>
      </c>
      <c r="I19" s="137">
        <v>0</v>
      </c>
      <c r="J19" s="137">
        <f t="shared" si="0"/>
        <v>1879.15</v>
      </c>
    </row>
    <row r="20" spans="2:10" x14ac:dyDescent="0.3">
      <c r="B20" s="135">
        <f t="shared" si="1"/>
        <v>19</v>
      </c>
      <c r="C20" s="136" t="s">
        <v>82</v>
      </c>
      <c r="D20" s="137">
        <v>586.32000000000005</v>
      </c>
      <c r="E20" s="137">
        <v>0</v>
      </c>
      <c r="F20" s="137">
        <v>706.51</v>
      </c>
      <c r="G20" s="137">
        <v>0</v>
      </c>
      <c r="H20" s="137">
        <v>586.32000000000005</v>
      </c>
      <c r="I20" s="137">
        <v>0</v>
      </c>
      <c r="J20" s="137">
        <f t="shared" si="0"/>
        <v>1879.15</v>
      </c>
    </row>
    <row r="21" spans="2:10" x14ac:dyDescent="0.3">
      <c r="B21" s="135">
        <f t="shared" si="1"/>
        <v>20</v>
      </c>
      <c r="C21" s="136" t="s">
        <v>136</v>
      </c>
      <c r="D21" s="137">
        <v>540.89</v>
      </c>
      <c r="E21" s="137">
        <v>0</v>
      </c>
      <c r="F21" s="137">
        <v>661.08</v>
      </c>
      <c r="G21" s="137">
        <v>0</v>
      </c>
      <c r="H21" s="137">
        <v>540.89</v>
      </c>
      <c r="I21" s="137">
        <v>0</v>
      </c>
      <c r="J21" s="137">
        <f t="shared" si="0"/>
        <v>1742.8600000000001</v>
      </c>
    </row>
    <row r="22" spans="2:10" x14ac:dyDescent="0.3">
      <c r="B22" s="135">
        <f t="shared" si="1"/>
        <v>21</v>
      </c>
      <c r="C22" s="136" t="s">
        <v>84</v>
      </c>
      <c r="D22" s="137">
        <v>586.32000000000005</v>
      </c>
      <c r="E22" s="137">
        <v>0</v>
      </c>
      <c r="F22" s="137">
        <v>706.51</v>
      </c>
      <c r="G22" s="137">
        <v>0</v>
      </c>
      <c r="H22" s="137">
        <v>586.32000000000005</v>
      </c>
      <c r="I22" s="137">
        <v>0</v>
      </c>
      <c r="J22" s="137">
        <f t="shared" si="0"/>
        <v>1879.15</v>
      </c>
    </row>
    <row r="23" spans="2:10" x14ac:dyDescent="0.3">
      <c r="B23" s="135">
        <f t="shared" si="1"/>
        <v>22</v>
      </c>
      <c r="C23" s="136" t="s">
        <v>85</v>
      </c>
      <c r="D23" s="137">
        <v>586.32000000000005</v>
      </c>
      <c r="E23" s="137">
        <v>0</v>
      </c>
      <c r="F23" s="137">
        <v>706.51</v>
      </c>
      <c r="G23" s="137">
        <v>0</v>
      </c>
      <c r="H23" s="137">
        <v>586.32000000000005</v>
      </c>
      <c r="I23" s="137">
        <v>0</v>
      </c>
      <c r="J23" s="137">
        <f t="shared" si="0"/>
        <v>1879.15</v>
      </c>
    </row>
    <row r="24" spans="2:10" x14ac:dyDescent="0.3">
      <c r="B24" s="135">
        <f t="shared" si="1"/>
        <v>23</v>
      </c>
      <c r="C24" s="136" t="s">
        <v>86</v>
      </c>
      <c r="D24" s="137">
        <v>586.32000000000005</v>
      </c>
      <c r="E24" s="137">
        <v>0</v>
      </c>
      <c r="F24" s="137">
        <v>706.51</v>
      </c>
      <c r="G24" s="137">
        <v>0</v>
      </c>
      <c r="H24" s="137">
        <v>586.32000000000005</v>
      </c>
      <c r="I24" s="137">
        <v>0</v>
      </c>
      <c r="J24" s="137">
        <f t="shared" si="0"/>
        <v>1879.15</v>
      </c>
    </row>
    <row r="25" spans="2:10" x14ac:dyDescent="0.3">
      <c r="B25" s="135">
        <f t="shared" si="1"/>
        <v>24</v>
      </c>
      <c r="C25" s="136" t="s">
        <v>87</v>
      </c>
      <c r="D25" s="137">
        <v>586.32000000000005</v>
      </c>
      <c r="E25" s="137">
        <v>0</v>
      </c>
      <c r="F25" s="137">
        <v>706.51</v>
      </c>
      <c r="G25" s="137">
        <v>0</v>
      </c>
      <c r="H25" s="137">
        <v>586.32000000000005</v>
      </c>
      <c r="I25" s="137">
        <v>0</v>
      </c>
      <c r="J25" s="137">
        <f t="shared" si="0"/>
        <v>1879.15</v>
      </c>
    </row>
    <row r="26" spans="2:10" x14ac:dyDescent="0.3">
      <c r="B26" s="135">
        <f t="shared" si="1"/>
        <v>25</v>
      </c>
      <c r="C26" s="136" t="s">
        <v>137</v>
      </c>
      <c r="D26" s="137">
        <v>540.89</v>
      </c>
      <c r="E26" s="137">
        <v>0</v>
      </c>
      <c r="F26" s="137">
        <v>661.08</v>
      </c>
      <c r="G26" s="137">
        <v>0</v>
      </c>
      <c r="H26" s="137">
        <v>540.89</v>
      </c>
      <c r="I26" s="137">
        <v>0</v>
      </c>
      <c r="J26" s="137">
        <f t="shared" si="0"/>
        <v>1742.8600000000001</v>
      </c>
    </row>
    <row r="27" spans="2:10" x14ac:dyDescent="0.3">
      <c r="B27" s="135">
        <f t="shared" si="1"/>
        <v>26</v>
      </c>
      <c r="C27" s="136" t="s">
        <v>89</v>
      </c>
      <c r="D27" s="137">
        <v>586.32000000000005</v>
      </c>
      <c r="E27" s="137">
        <v>0</v>
      </c>
      <c r="F27" s="137">
        <v>706.51</v>
      </c>
      <c r="G27" s="137">
        <v>0</v>
      </c>
      <c r="H27" s="137">
        <v>586.32000000000005</v>
      </c>
      <c r="I27" s="137">
        <v>0</v>
      </c>
      <c r="J27" s="137">
        <f t="shared" si="0"/>
        <v>1879.15</v>
      </c>
    </row>
    <row r="28" spans="2:10" x14ac:dyDescent="0.3">
      <c r="B28" s="135">
        <f t="shared" si="1"/>
        <v>27</v>
      </c>
      <c r="C28" s="136" t="s">
        <v>138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f t="shared" si="0"/>
        <v>0</v>
      </c>
    </row>
    <row r="29" spans="2:10" x14ac:dyDescent="0.3">
      <c r="B29" s="138"/>
      <c r="C29" s="139" t="s">
        <v>31</v>
      </c>
      <c r="D29" s="140">
        <f t="shared" ref="D29:J29" si="2">SUM(D2:D28)</f>
        <v>13477.289999999997</v>
      </c>
      <c r="E29" s="140">
        <f t="shared" si="2"/>
        <v>4203.4900000000007</v>
      </c>
      <c r="F29" s="140">
        <f t="shared" si="2"/>
        <v>16343.770000000004</v>
      </c>
      <c r="G29" s="140">
        <f t="shared" si="2"/>
        <v>4242.2800000000007</v>
      </c>
      <c r="H29" s="140">
        <f t="shared" si="2"/>
        <v>13477.289999999997</v>
      </c>
      <c r="I29" s="140">
        <f t="shared" si="2"/>
        <v>4203.4900000000007</v>
      </c>
      <c r="J29" s="140">
        <f t="shared" si="2"/>
        <v>55947.610000000022</v>
      </c>
    </row>
    <row r="30" spans="2:10" x14ac:dyDescent="0.3">
      <c r="B30" s="141"/>
      <c r="C30" s="142"/>
      <c r="D30" s="143"/>
      <c r="E30" s="143"/>
      <c r="F30" s="143"/>
      <c r="G30" s="143"/>
      <c r="H30" s="143"/>
      <c r="I30" s="143"/>
      <c r="J30" s="144">
        <f>J29*24000</f>
        <v>1342742640.0000005</v>
      </c>
    </row>
    <row r="31" spans="2:10" x14ac:dyDescent="0.3">
      <c r="D31" s="129"/>
      <c r="E31" s="129"/>
      <c r="F31" s="129"/>
      <c r="J31" s="64"/>
    </row>
    <row r="32" spans="2:10" x14ac:dyDescent="0.3">
      <c r="D32" s="129"/>
      <c r="E32" s="129"/>
      <c r="F32" s="129"/>
      <c r="J32" s="64"/>
    </row>
    <row r="33" spans="4:10" x14ac:dyDescent="0.3">
      <c r="D33" s="131"/>
      <c r="E33" s="131"/>
      <c r="F33" s="131"/>
      <c r="J33" s="64">
        <f>SUM(J30:J32)</f>
        <v>1342742640.0000005</v>
      </c>
    </row>
    <row r="34" spans="4:10" x14ac:dyDescent="0.3">
      <c r="D34" s="132"/>
      <c r="E34" s="1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363D-AC89-4291-94B6-A00743C3E951}">
  <sheetPr filterMode="1">
    <tabColor theme="8" tint="0.79998168889431442"/>
  </sheetPr>
  <dimension ref="A1:P678"/>
  <sheetViews>
    <sheetView showGridLines="0" workbookViewId="0">
      <pane ySplit="1" topLeftCell="A2" activePane="bottomLeft" state="frozen"/>
      <selection pane="bottomLeft" activeCell="M213" sqref="M213"/>
    </sheetView>
  </sheetViews>
  <sheetFormatPr defaultColWidth="7.625" defaultRowHeight="16.5" x14ac:dyDescent="0.3"/>
  <cols>
    <col min="1" max="1" width="4.875" style="127" customWidth="1"/>
    <col min="2" max="2" width="3.75" style="127" customWidth="1"/>
    <col min="3" max="3" width="5.875" style="159" customWidth="1"/>
    <col min="4" max="4" width="11.125" style="127" customWidth="1"/>
    <col min="5" max="5" width="8.25" style="159" customWidth="1"/>
    <col min="6" max="6" width="9.75" style="127" bestFit="1" customWidth="1"/>
    <col min="7" max="7" width="15" style="127" bestFit="1" customWidth="1"/>
    <col min="8" max="8" width="13.25" style="127" customWidth="1"/>
    <col min="9" max="9" width="11.5" style="127" customWidth="1"/>
    <col min="10" max="11" width="10.375" style="127" customWidth="1"/>
    <col min="12" max="12" width="11.875" style="127" customWidth="1"/>
    <col min="13" max="13" width="11.375" style="127" customWidth="1"/>
    <col min="14" max="14" width="10.75" style="127" customWidth="1"/>
    <col min="15" max="15" width="9.375" style="127" customWidth="1"/>
    <col min="16" max="16" width="5.25" style="127" bestFit="1" customWidth="1"/>
    <col min="17" max="16384" width="7.625" style="127"/>
  </cols>
  <sheetData>
    <row r="1" spans="2:16" ht="49.5" x14ac:dyDescent="0.3">
      <c r="B1" s="145" t="s">
        <v>50</v>
      </c>
      <c r="C1" s="145" t="s">
        <v>101</v>
      </c>
      <c r="D1" s="145" t="s">
        <v>33</v>
      </c>
      <c r="E1" s="145" t="s">
        <v>141</v>
      </c>
      <c r="F1" s="145" t="s">
        <v>64</v>
      </c>
      <c r="G1" s="145" t="s">
        <v>90</v>
      </c>
      <c r="H1" s="145" t="s">
        <v>102</v>
      </c>
      <c r="I1" s="145" t="s">
        <v>142</v>
      </c>
      <c r="J1" s="145" t="s">
        <v>143</v>
      </c>
      <c r="K1" s="145" t="s">
        <v>144</v>
      </c>
      <c r="L1" s="145" t="s">
        <v>145</v>
      </c>
      <c r="M1" s="145" t="s">
        <v>146</v>
      </c>
      <c r="N1" s="145" t="s">
        <v>147</v>
      </c>
      <c r="O1" s="145" t="s">
        <v>148</v>
      </c>
    </row>
    <row r="2" spans="2:16" ht="34.5" hidden="1" x14ac:dyDescent="0.3">
      <c r="B2" s="146">
        <v>1</v>
      </c>
      <c r="C2" s="147" t="s">
        <v>149</v>
      </c>
      <c r="D2" s="147" t="s">
        <v>150</v>
      </c>
      <c r="E2" s="147">
        <v>1</v>
      </c>
      <c r="F2" s="147" t="s">
        <v>57</v>
      </c>
      <c r="G2" s="148" t="s">
        <v>58</v>
      </c>
      <c r="H2" s="150">
        <v>107.89</v>
      </c>
      <c r="I2" s="150">
        <v>0</v>
      </c>
      <c r="J2" s="150">
        <v>53.23</v>
      </c>
      <c r="K2" s="150">
        <v>0</v>
      </c>
      <c r="L2" s="150">
        <v>0</v>
      </c>
      <c r="M2" s="150">
        <f>SUM(H2:L2)</f>
        <v>161.12</v>
      </c>
      <c r="N2" s="151">
        <f t="shared" ref="N2:N65" si="0">ROUND(M2*10.764,2)</f>
        <v>1734.3</v>
      </c>
      <c r="O2" s="152">
        <f t="shared" ref="O2:O8" si="1">N2*2</f>
        <v>3468.6</v>
      </c>
      <c r="P2" s="127">
        <v>107.9</v>
      </c>
    </row>
    <row r="3" spans="2:16" ht="34.5" hidden="1" x14ac:dyDescent="0.3">
      <c r="B3" s="146">
        <f t="shared" ref="B3:B66" si="2">B2+1</f>
        <v>2</v>
      </c>
      <c r="C3" s="147" t="s">
        <v>149</v>
      </c>
      <c r="D3" s="147" t="s">
        <v>150</v>
      </c>
      <c r="E3" s="147">
        <v>2</v>
      </c>
      <c r="F3" s="147" t="s">
        <v>57</v>
      </c>
      <c r="G3" s="148" t="s">
        <v>58</v>
      </c>
      <c r="H3" s="150">
        <v>30.27</v>
      </c>
      <c r="I3" s="150">
        <v>0</v>
      </c>
      <c r="J3" s="150">
        <v>14.78</v>
      </c>
      <c r="K3" s="150">
        <v>0</v>
      </c>
      <c r="L3" s="150">
        <v>0</v>
      </c>
      <c r="M3" s="150">
        <f t="shared" ref="M3:M66" si="3">SUM(H3:L3)</f>
        <v>45.05</v>
      </c>
      <c r="N3" s="151">
        <f t="shared" si="0"/>
        <v>484.92</v>
      </c>
      <c r="O3" s="152">
        <f t="shared" si="1"/>
        <v>969.84</v>
      </c>
      <c r="P3" s="127">
        <v>30.27</v>
      </c>
    </row>
    <row r="4" spans="2:16" ht="34.5" hidden="1" x14ac:dyDescent="0.3">
      <c r="B4" s="146">
        <f t="shared" si="2"/>
        <v>3</v>
      </c>
      <c r="C4" s="147" t="s">
        <v>149</v>
      </c>
      <c r="D4" s="147" t="s">
        <v>150</v>
      </c>
      <c r="E4" s="147">
        <v>3</v>
      </c>
      <c r="F4" s="147" t="s">
        <v>57</v>
      </c>
      <c r="G4" s="148" t="s">
        <v>58</v>
      </c>
      <c r="H4" s="150">
        <v>51.58</v>
      </c>
      <c r="I4" s="150">
        <v>0</v>
      </c>
      <c r="J4" s="150">
        <v>25.3</v>
      </c>
      <c r="K4" s="150">
        <v>0</v>
      </c>
      <c r="L4" s="150">
        <v>0</v>
      </c>
      <c r="M4" s="150">
        <f t="shared" si="3"/>
        <v>76.88</v>
      </c>
      <c r="N4" s="151">
        <f t="shared" si="0"/>
        <v>827.54</v>
      </c>
      <c r="O4" s="152">
        <f t="shared" si="1"/>
        <v>1655.08</v>
      </c>
      <c r="P4" s="127">
        <v>51.58</v>
      </c>
    </row>
    <row r="5" spans="2:16" ht="34.5" hidden="1" x14ac:dyDescent="0.3">
      <c r="B5" s="146">
        <f t="shared" si="2"/>
        <v>4</v>
      </c>
      <c r="C5" s="147" t="s">
        <v>149</v>
      </c>
      <c r="D5" s="147" t="s">
        <v>150</v>
      </c>
      <c r="E5" s="147">
        <v>4</v>
      </c>
      <c r="F5" s="147" t="s">
        <v>57</v>
      </c>
      <c r="G5" s="148" t="s">
        <v>58</v>
      </c>
      <c r="H5" s="150">
        <v>17.579999999999998</v>
      </c>
      <c r="I5" s="150">
        <v>0</v>
      </c>
      <c r="J5" s="150" t="s">
        <v>151</v>
      </c>
      <c r="K5" s="150">
        <v>0</v>
      </c>
      <c r="L5" s="150">
        <v>0</v>
      </c>
      <c r="M5" s="150">
        <f t="shared" si="3"/>
        <v>17.579999999999998</v>
      </c>
      <c r="N5" s="151">
        <f t="shared" si="0"/>
        <v>189.23</v>
      </c>
      <c r="O5" s="152">
        <f t="shared" si="1"/>
        <v>378.46</v>
      </c>
      <c r="P5" s="127">
        <v>17.579999999999998</v>
      </c>
    </row>
    <row r="6" spans="2:16" ht="34.5" hidden="1" x14ac:dyDescent="0.3">
      <c r="B6" s="146">
        <f t="shared" si="2"/>
        <v>5</v>
      </c>
      <c r="C6" s="147" t="s">
        <v>149</v>
      </c>
      <c r="D6" s="147" t="s">
        <v>150</v>
      </c>
      <c r="E6" s="147">
        <v>5</v>
      </c>
      <c r="F6" s="147" t="s">
        <v>57</v>
      </c>
      <c r="G6" s="148" t="s">
        <v>58</v>
      </c>
      <c r="H6" s="150">
        <v>51.58</v>
      </c>
      <c r="I6" s="150">
        <v>0</v>
      </c>
      <c r="J6" s="150">
        <v>25.3</v>
      </c>
      <c r="K6" s="150">
        <v>0</v>
      </c>
      <c r="L6" s="150">
        <v>0</v>
      </c>
      <c r="M6" s="150">
        <f t="shared" si="3"/>
        <v>76.88</v>
      </c>
      <c r="N6" s="151">
        <f t="shared" si="0"/>
        <v>827.54</v>
      </c>
      <c r="O6" s="152">
        <f t="shared" si="1"/>
        <v>1655.08</v>
      </c>
      <c r="P6" s="127">
        <v>51.58</v>
      </c>
    </row>
    <row r="7" spans="2:16" ht="34.5" hidden="1" x14ac:dyDescent="0.3">
      <c r="B7" s="146">
        <f t="shared" si="2"/>
        <v>6</v>
      </c>
      <c r="C7" s="147" t="s">
        <v>149</v>
      </c>
      <c r="D7" s="147" t="s">
        <v>150</v>
      </c>
      <c r="E7" s="147">
        <v>6</v>
      </c>
      <c r="F7" s="147" t="s">
        <v>57</v>
      </c>
      <c r="G7" s="148" t="s">
        <v>58</v>
      </c>
      <c r="H7" s="150">
        <v>30.27</v>
      </c>
      <c r="I7" s="150">
        <v>0</v>
      </c>
      <c r="J7" s="150">
        <v>14.78</v>
      </c>
      <c r="K7" s="150">
        <v>0</v>
      </c>
      <c r="L7" s="150">
        <v>0</v>
      </c>
      <c r="M7" s="150">
        <f t="shared" si="3"/>
        <v>45.05</v>
      </c>
      <c r="N7" s="151">
        <f t="shared" si="0"/>
        <v>484.92</v>
      </c>
      <c r="O7" s="152">
        <f t="shared" si="1"/>
        <v>969.84</v>
      </c>
      <c r="P7" s="127">
        <v>30.27</v>
      </c>
    </row>
    <row r="8" spans="2:16" ht="34.5" hidden="1" x14ac:dyDescent="0.3">
      <c r="B8" s="146">
        <f t="shared" si="2"/>
        <v>7</v>
      </c>
      <c r="C8" s="147" t="s">
        <v>149</v>
      </c>
      <c r="D8" s="147" t="s">
        <v>150</v>
      </c>
      <c r="E8" s="147">
        <v>7</v>
      </c>
      <c r="F8" s="147" t="s">
        <v>57</v>
      </c>
      <c r="G8" s="148" t="s">
        <v>58</v>
      </c>
      <c r="H8" s="150">
        <v>107.1</v>
      </c>
      <c r="I8" s="150">
        <v>0</v>
      </c>
      <c r="J8" s="150">
        <v>38.520000000000003</v>
      </c>
      <c r="K8" s="150">
        <v>0</v>
      </c>
      <c r="L8" s="150">
        <v>0</v>
      </c>
      <c r="M8" s="150">
        <f t="shared" si="3"/>
        <v>145.62</v>
      </c>
      <c r="N8" s="151">
        <f t="shared" si="0"/>
        <v>1567.45</v>
      </c>
      <c r="O8" s="152">
        <f t="shared" si="1"/>
        <v>3134.9</v>
      </c>
      <c r="P8" s="127">
        <v>107.1</v>
      </c>
    </row>
    <row r="9" spans="2:16" ht="17.25" hidden="1" x14ac:dyDescent="0.3">
      <c r="B9" s="146">
        <f>B8+1</f>
        <v>8</v>
      </c>
      <c r="C9" s="147" t="s">
        <v>149</v>
      </c>
      <c r="D9" s="153" t="s">
        <v>68</v>
      </c>
      <c r="E9" s="147">
        <v>101</v>
      </c>
      <c r="F9" s="147" t="s">
        <v>152</v>
      </c>
      <c r="G9" s="148" t="s">
        <v>58</v>
      </c>
      <c r="H9" s="150">
        <v>24.43</v>
      </c>
      <c r="I9" s="150">
        <v>11.48</v>
      </c>
      <c r="J9" s="150">
        <v>0</v>
      </c>
      <c r="K9" s="150">
        <v>0</v>
      </c>
      <c r="L9" s="150">
        <v>0</v>
      </c>
      <c r="M9" s="150">
        <f t="shared" si="3"/>
        <v>35.909999999999997</v>
      </c>
      <c r="N9" s="151">
        <f t="shared" si="0"/>
        <v>386.54</v>
      </c>
      <c r="O9" s="152">
        <f t="shared" ref="O9:O14" si="4">N9*1.7</f>
        <v>657.11800000000005</v>
      </c>
    </row>
    <row r="10" spans="2:16" ht="17.25" hidden="1" x14ac:dyDescent="0.3">
      <c r="B10" s="146">
        <f t="shared" si="2"/>
        <v>9</v>
      </c>
      <c r="C10" s="147" t="s">
        <v>149</v>
      </c>
      <c r="D10" s="153" t="s">
        <v>68</v>
      </c>
      <c r="E10" s="147">
        <v>102</v>
      </c>
      <c r="F10" s="147" t="s">
        <v>152</v>
      </c>
      <c r="G10" s="148" t="s">
        <v>58</v>
      </c>
      <c r="H10" s="150">
        <v>20.76</v>
      </c>
      <c r="I10" s="150">
        <v>9.76</v>
      </c>
      <c r="J10" s="150">
        <v>0</v>
      </c>
      <c r="K10" s="150">
        <v>0</v>
      </c>
      <c r="L10" s="150">
        <v>0</v>
      </c>
      <c r="M10" s="150">
        <f t="shared" si="3"/>
        <v>30.520000000000003</v>
      </c>
      <c r="N10" s="151">
        <f t="shared" si="0"/>
        <v>328.52</v>
      </c>
      <c r="O10" s="152">
        <f t="shared" si="4"/>
        <v>558.48399999999992</v>
      </c>
    </row>
    <row r="11" spans="2:16" ht="17.25" hidden="1" x14ac:dyDescent="0.3">
      <c r="B11" s="146">
        <f t="shared" si="2"/>
        <v>10</v>
      </c>
      <c r="C11" s="147" t="s">
        <v>149</v>
      </c>
      <c r="D11" s="153" t="s">
        <v>68</v>
      </c>
      <c r="E11" s="147">
        <v>103</v>
      </c>
      <c r="F11" s="147" t="s">
        <v>152</v>
      </c>
      <c r="G11" s="148" t="s">
        <v>58</v>
      </c>
      <c r="H11" s="150">
        <v>20.84</v>
      </c>
      <c r="I11" s="150">
        <v>9.8000000000000007</v>
      </c>
      <c r="J11" s="150">
        <v>0</v>
      </c>
      <c r="K11" s="150">
        <v>0</v>
      </c>
      <c r="L11" s="150">
        <v>0</v>
      </c>
      <c r="M11" s="150">
        <f t="shared" si="3"/>
        <v>30.64</v>
      </c>
      <c r="N11" s="151">
        <f t="shared" si="0"/>
        <v>329.81</v>
      </c>
      <c r="O11" s="152">
        <f t="shared" si="4"/>
        <v>560.67700000000002</v>
      </c>
    </row>
    <row r="12" spans="2:16" ht="17.25" hidden="1" x14ac:dyDescent="0.3">
      <c r="B12" s="146">
        <f t="shared" si="2"/>
        <v>11</v>
      </c>
      <c r="C12" s="147" t="s">
        <v>149</v>
      </c>
      <c r="D12" s="153" t="s">
        <v>68</v>
      </c>
      <c r="E12" s="147">
        <v>104</v>
      </c>
      <c r="F12" s="147" t="s">
        <v>152</v>
      </c>
      <c r="G12" s="148" t="s">
        <v>58</v>
      </c>
      <c r="H12" s="150">
        <v>20.84</v>
      </c>
      <c r="I12" s="150">
        <v>9.8000000000000007</v>
      </c>
      <c r="J12" s="150">
        <v>0</v>
      </c>
      <c r="K12" s="150">
        <v>0</v>
      </c>
      <c r="L12" s="150">
        <v>0</v>
      </c>
      <c r="M12" s="150">
        <f t="shared" si="3"/>
        <v>30.64</v>
      </c>
      <c r="N12" s="151">
        <f t="shared" si="0"/>
        <v>329.81</v>
      </c>
      <c r="O12" s="152">
        <f t="shared" si="4"/>
        <v>560.67700000000002</v>
      </c>
    </row>
    <row r="13" spans="2:16" ht="17.25" hidden="1" x14ac:dyDescent="0.3">
      <c r="B13" s="146">
        <f t="shared" si="2"/>
        <v>12</v>
      </c>
      <c r="C13" s="147" t="s">
        <v>149</v>
      </c>
      <c r="D13" s="153" t="s">
        <v>68</v>
      </c>
      <c r="E13" s="147">
        <v>105</v>
      </c>
      <c r="F13" s="147" t="s">
        <v>152</v>
      </c>
      <c r="G13" s="148" t="s">
        <v>58</v>
      </c>
      <c r="H13" s="150">
        <v>20.76</v>
      </c>
      <c r="I13" s="150">
        <v>9.76</v>
      </c>
      <c r="J13" s="150">
        <v>0</v>
      </c>
      <c r="K13" s="150">
        <v>0</v>
      </c>
      <c r="L13" s="150">
        <v>0</v>
      </c>
      <c r="M13" s="150">
        <f t="shared" si="3"/>
        <v>30.520000000000003</v>
      </c>
      <c r="N13" s="151">
        <f t="shared" si="0"/>
        <v>328.52</v>
      </c>
      <c r="O13" s="152">
        <f t="shared" si="4"/>
        <v>558.48399999999992</v>
      </c>
    </row>
    <row r="14" spans="2:16" ht="17.25" hidden="1" x14ac:dyDescent="0.3">
      <c r="B14" s="146">
        <f t="shared" si="2"/>
        <v>13</v>
      </c>
      <c r="C14" s="147" t="s">
        <v>149</v>
      </c>
      <c r="D14" s="153" t="s">
        <v>68</v>
      </c>
      <c r="E14" s="147">
        <v>106</v>
      </c>
      <c r="F14" s="147" t="s">
        <v>152</v>
      </c>
      <c r="G14" s="148" t="s">
        <v>58</v>
      </c>
      <c r="H14" s="150">
        <v>24.43</v>
      </c>
      <c r="I14" s="150">
        <v>11.48</v>
      </c>
      <c r="J14" s="150">
        <v>0</v>
      </c>
      <c r="K14" s="150">
        <v>0</v>
      </c>
      <c r="L14" s="150">
        <v>0</v>
      </c>
      <c r="M14" s="150">
        <f t="shared" si="3"/>
        <v>35.909999999999997</v>
      </c>
      <c r="N14" s="151">
        <f t="shared" si="0"/>
        <v>386.54</v>
      </c>
      <c r="O14" s="152">
        <f t="shared" si="4"/>
        <v>657.11800000000005</v>
      </c>
    </row>
    <row r="15" spans="2:16" ht="17.25" hidden="1" x14ac:dyDescent="0.3">
      <c r="B15" s="146">
        <f t="shared" si="2"/>
        <v>14</v>
      </c>
      <c r="C15" s="147" t="s">
        <v>149</v>
      </c>
      <c r="D15" s="153" t="s">
        <v>69</v>
      </c>
      <c r="E15" s="147">
        <v>301</v>
      </c>
      <c r="F15" s="147" t="s">
        <v>59</v>
      </c>
      <c r="G15" s="148" t="s">
        <v>58</v>
      </c>
      <c r="H15" s="150">
        <v>60.76</v>
      </c>
      <c r="I15" s="150">
        <v>0</v>
      </c>
      <c r="J15" s="150">
        <v>0</v>
      </c>
      <c r="K15" s="150">
        <v>22.21</v>
      </c>
      <c r="L15" s="150">
        <v>3.33</v>
      </c>
      <c r="M15" s="150">
        <f t="shared" si="3"/>
        <v>86.3</v>
      </c>
      <c r="N15" s="151">
        <f t="shared" si="0"/>
        <v>928.93</v>
      </c>
      <c r="O15" s="152">
        <f t="shared" ref="O15:O48" si="5">N15*1.48</f>
        <v>1374.8163999999999</v>
      </c>
    </row>
    <row r="16" spans="2:16" ht="17.25" hidden="1" x14ac:dyDescent="0.3">
      <c r="B16" s="146">
        <f t="shared" si="2"/>
        <v>15</v>
      </c>
      <c r="C16" s="147" t="s">
        <v>149</v>
      </c>
      <c r="D16" s="153" t="s">
        <v>69</v>
      </c>
      <c r="E16" s="147">
        <v>302</v>
      </c>
      <c r="F16" s="147" t="s">
        <v>60</v>
      </c>
      <c r="G16" s="148" t="s">
        <v>58</v>
      </c>
      <c r="H16" s="150">
        <v>41.28</v>
      </c>
      <c r="I16" s="150">
        <v>0</v>
      </c>
      <c r="J16" s="150">
        <v>0</v>
      </c>
      <c r="K16" s="150">
        <v>15.86</v>
      </c>
      <c r="L16" s="150">
        <v>3.19</v>
      </c>
      <c r="M16" s="150">
        <f t="shared" si="3"/>
        <v>60.33</v>
      </c>
      <c r="N16" s="151">
        <f t="shared" si="0"/>
        <v>649.39</v>
      </c>
      <c r="O16" s="152">
        <f t="shared" si="5"/>
        <v>961.09719999999993</v>
      </c>
    </row>
    <row r="17" spans="2:15" ht="17.25" hidden="1" x14ac:dyDescent="0.3">
      <c r="B17" s="146">
        <f t="shared" si="2"/>
        <v>16</v>
      </c>
      <c r="C17" s="147" t="s">
        <v>149</v>
      </c>
      <c r="D17" s="153" t="s">
        <v>69</v>
      </c>
      <c r="E17" s="147">
        <v>303</v>
      </c>
      <c r="F17" s="147" t="s">
        <v>60</v>
      </c>
      <c r="G17" s="148" t="s">
        <v>58</v>
      </c>
      <c r="H17" s="150">
        <v>41.28</v>
      </c>
      <c r="I17" s="150">
        <v>0</v>
      </c>
      <c r="J17" s="150">
        <v>0</v>
      </c>
      <c r="K17" s="150">
        <v>15.86</v>
      </c>
      <c r="L17" s="150">
        <v>3.19</v>
      </c>
      <c r="M17" s="150">
        <f t="shared" si="3"/>
        <v>60.33</v>
      </c>
      <c r="N17" s="151">
        <f t="shared" si="0"/>
        <v>649.39</v>
      </c>
      <c r="O17" s="152">
        <f t="shared" si="5"/>
        <v>961.09719999999993</v>
      </c>
    </row>
    <row r="18" spans="2:15" ht="17.25" hidden="1" x14ac:dyDescent="0.3">
      <c r="B18" s="146">
        <f t="shared" si="2"/>
        <v>17</v>
      </c>
      <c r="C18" s="147" t="s">
        <v>149</v>
      </c>
      <c r="D18" s="153" t="s">
        <v>69</v>
      </c>
      <c r="E18" s="147">
        <v>304</v>
      </c>
      <c r="F18" s="147" t="s">
        <v>59</v>
      </c>
      <c r="G18" s="148" t="s">
        <v>58</v>
      </c>
      <c r="H18" s="150">
        <v>60.76</v>
      </c>
      <c r="I18" s="150">
        <v>0</v>
      </c>
      <c r="J18" s="150">
        <v>0</v>
      </c>
      <c r="K18" s="150">
        <v>22.21</v>
      </c>
      <c r="L18" s="150">
        <v>3.33</v>
      </c>
      <c r="M18" s="150">
        <f t="shared" si="3"/>
        <v>86.3</v>
      </c>
      <c r="N18" s="151">
        <f t="shared" si="0"/>
        <v>928.93</v>
      </c>
      <c r="O18" s="152">
        <f t="shared" si="5"/>
        <v>1374.8163999999999</v>
      </c>
    </row>
    <row r="19" spans="2:15" ht="17.25" hidden="1" x14ac:dyDescent="0.3">
      <c r="B19" s="146">
        <f t="shared" si="2"/>
        <v>18</v>
      </c>
      <c r="C19" s="147" t="s">
        <v>149</v>
      </c>
      <c r="D19" s="153" t="s">
        <v>69</v>
      </c>
      <c r="E19" s="147">
        <v>305</v>
      </c>
      <c r="F19" s="147" t="s">
        <v>59</v>
      </c>
      <c r="G19" s="148" t="s">
        <v>58</v>
      </c>
      <c r="H19" s="150">
        <v>60.76</v>
      </c>
      <c r="I19" s="150">
        <v>0</v>
      </c>
      <c r="J19" s="150">
        <v>0</v>
      </c>
      <c r="K19" s="150">
        <v>0</v>
      </c>
      <c r="L19" s="150">
        <v>3.33</v>
      </c>
      <c r="M19" s="150">
        <f t="shared" si="3"/>
        <v>64.09</v>
      </c>
      <c r="N19" s="151">
        <f t="shared" si="0"/>
        <v>689.86</v>
      </c>
      <c r="O19" s="152">
        <f t="shared" si="5"/>
        <v>1020.9928</v>
      </c>
    </row>
    <row r="20" spans="2:15" ht="17.25" hidden="1" x14ac:dyDescent="0.3">
      <c r="B20" s="146">
        <f t="shared" si="2"/>
        <v>19</v>
      </c>
      <c r="C20" s="147" t="s">
        <v>149</v>
      </c>
      <c r="D20" s="153" t="s">
        <v>69</v>
      </c>
      <c r="E20" s="147">
        <v>306</v>
      </c>
      <c r="F20" s="147" t="s">
        <v>60</v>
      </c>
      <c r="G20" s="148" t="s">
        <v>58</v>
      </c>
      <c r="H20" s="150">
        <v>38.85</v>
      </c>
      <c r="I20" s="150">
        <v>0</v>
      </c>
      <c r="J20" s="150">
        <v>0</v>
      </c>
      <c r="K20" s="150">
        <v>0</v>
      </c>
      <c r="L20" s="150">
        <v>3.19</v>
      </c>
      <c r="M20" s="150">
        <f t="shared" si="3"/>
        <v>42.04</v>
      </c>
      <c r="N20" s="151">
        <f t="shared" si="0"/>
        <v>452.52</v>
      </c>
      <c r="O20" s="152">
        <f t="shared" si="5"/>
        <v>669.7296</v>
      </c>
    </row>
    <row r="21" spans="2:15" ht="17.25" hidden="1" x14ac:dyDescent="0.3">
      <c r="B21" s="146">
        <f t="shared" si="2"/>
        <v>20</v>
      </c>
      <c r="C21" s="147" t="s">
        <v>149</v>
      </c>
      <c r="D21" s="153" t="s">
        <v>69</v>
      </c>
      <c r="E21" s="147">
        <v>307</v>
      </c>
      <c r="F21" s="147" t="s">
        <v>60</v>
      </c>
      <c r="G21" s="148" t="s">
        <v>58</v>
      </c>
      <c r="H21" s="150">
        <v>38.85</v>
      </c>
      <c r="I21" s="150">
        <v>0</v>
      </c>
      <c r="J21" s="150">
        <v>0</v>
      </c>
      <c r="K21" s="150">
        <v>0</v>
      </c>
      <c r="L21" s="150">
        <v>3.19</v>
      </c>
      <c r="M21" s="150">
        <f t="shared" si="3"/>
        <v>42.04</v>
      </c>
      <c r="N21" s="151">
        <f t="shared" si="0"/>
        <v>452.52</v>
      </c>
      <c r="O21" s="152">
        <f t="shared" si="5"/>
        <v>669.7296</v>
      </c>
    </row>
    <row r="22" spans="2:15" ht="17.25" hidden="1" x14ac:dyDescent="0.3">
      <c r="B22" s="146">
        <f t="shared" si="2"/>
        <v>21</v>
      </c>
      <c r="C22" s="147" t="s">
        <v>149</v>
      </c>
      <c r="D22" s="153" t="s">
        <v>69</v>
      </c>
      <c r="E22" s="147">
        <v>308</v>
      </c>
      <c r="F22" s="147" t="s">
        <v>59</v>
      </c>
      <c r="G22" s="148" t="s">
        <v>58</v>
      </c>
      <c r="H22" s="150">
        <v>60.76</v>
      </c>
      <c r="I22" s="150">
        <v>0</v>
      </c>
      <c r="J22" s="150">
        <v>0</v>
      </c>
      <c r="K22" s="150">
        <v>0</v>
      </c>
      <c r="L22" s="150">
        <v>3.33</v>
      </c>
      <c r="M22" s="150">
        <f t="shared" si="3"/>
        <v>64.09</v>
      </c>
      <c r="N22" s="151">
        <f t="shared" si="0"/>
        <v>689.86</v>
      </c>
      <c r="O22" s="152">
        <f t="shared" si="5"/>
        <v>1020.9928</v>
      </c>
    </row>
    <row r="23" spans="2:15" ht="17.25" hidden="1" x14ac:dyDescent="0.3">
      <c r="B23" s="146">
        <f t="shared" si="2"/>
        <v>22</v>
      </c>
      <c r="C23" s="147" t="s">
        <v>149</v>
      </c>
      <c r="D23" s="153" t="s">
        <v>153</v>
      </c>
      <c r="E23" s="147">
        <v>401</v>
      </c>
      <c r="F23" s="147" t="s">
        <v>59</v>
      </c>
      <c r="G23" s="148" t="s">
        <v>58</v>
      </c>
      <c r="H23" s="150">
        <v>60.76</v>
      </c>
      <c r="I23" s="150">
        <v>0</v>
      </c>
      <c r="J23" s="150">
        <v>0</v>
      </c>
      <c r="K23" s="150">
        <v>0</v>
      </c>
      <c r="L23" s="150">
        <v>3.33</v>
      </c>
      <c r="M23" s="150">
        <f t="shared" si="3"/>
        <v>64.09</v>
      </c>
      <c r="N23" s="151">
        <f t="shared" si="0"/>
        <v>689.86</v>
      </c>
      <c r="O23" s="152">
        <f t="shared" si="5"/>
        <v>1020.9928</v>
      </c>
    </row>
    <row r="24" spans="2:15" ht="17.25" hidden="1" x14ac:dyDescent="0.3">
      <c r="B24" s="146">
        <f t="shared" si="2"/>
        <v>23</v>
      </c>
      <c r="C24" s="147" t="s">
        <v>149</v>
      </c>
      <c r="D24" s="153" t="s">
        <v>153</v>
      </c>
      <c r="E24" s="147">
        <v>402</v>
      </c>
      <c r="F24" s="147" t="s">
        <v>60</v>
      </c>
      <c r="G24" s="148" t="s">
        <v>58</v>
      </c>
      <c r="H24" s="150">
        <v>41.28</v>
      </c>
      <c r="I24" s="150">
        <v>0</v>
      </c>
      <c r="J24" s="150">
        <v>0</v>
      </c>
      <c r="K24" s="150">
        <v>0</v>
      </c>
      <c r="L24" s="150">
        <v>3.19</v>
      </c>
      <c r="M24" s="150">
        <f t="shared" si="3"/>
        <v>44.47</v>
      </c>
      <c r="N24" s="151">
        <f t="shared" si="0"/>
        <v>478.68</v>
      </c>
      <c r="O24" s="152">
        <f t="shared" si="5"/>
        <v>708.44640000000004</v>
      </c>
    </row>
    <row r="25" spans="2:15" ht="17.25" hidden="1" x14ac:dyDescent="0.3">
      <c r="B25" s="146">
        <f t="shared" si="2"/>
        <v>24</v>
      </c>
      <c r="C25" s="147" t="s">
        <v>149</v>
      </c>
      <c r="D25" s="153" t="s">
        <v>153</v>
      </c>
      <c r="E25" s="147">
        <v>403</v>
      </c>
      <c r="F25" s="147" t="s">
        <v>60</v>
      </c>
      <c r="G25" s="148" t="s">
        <v>58</v>
      </c>
      <c r="H25" s="150">
        <v>41.28</v>
      </c>
      <c r="I25" s="150">
        <v>0</v>
      </c>
      <c r="J25" s="150">
        <v>0</v>
      </c>
      <c r="K25" s="150">
        <v>0</v>
      </c>
      <c r="L25" s="150">
        <v>3.19</v>
      </c>
      <c r="M25" s="150">
        <f t="shared" si="3"/>
        <v>44.47</v>
      </c>
      <c r="N25" s="151">
        <f t="shared" si="0"/>
        <v>478.68</v>
      </c>
      <c r="O25" s="152">
        <f t="shared" si="5"/>
        <v>708.44640000000004</v>
      </c>
    </row>
    <row r="26" spans="2:15" ht="17.25" hidden="1" x14ac:dyDescent="0.3">
      <c r="B26" s="146">
        <f t="shared" si="2"/>
        <v>25</v>
      </c>
      <c r="C26" s="147" t="s">
        <v>149</v>
      </c>
      <c r="D26" s="153" t="s">
        <v>153</v>
      </c>
      <c r="E26" s="147">
        <v>404</v>
      </c>
      <c r="F26" s="147" t="s">
        <v>59</v>
      </c>
      <c r="G26" s="148" t="s">
        <v>58</v>
      </c>
      <c r="H26" s="150">
        <v>60.76</v>
      </c>
      <c r="I26" s="150">
        <v>0</v>
      </c>
      <c r="J26" s="150">
        <v>0</v>
      </c>
      <c r="K26" s="150">
        <v>0</v>
      </c>
      <c r="L26" s="150">
        <v>3.33</v>
      </c>
      <c r="M26" s="150">
        <f t="shared" si="3"/>
        <v>64.09</v>
      </c>
      <c r="N26" s="151">
        <f t="shared" si="0"/>
        <v>689.86</v>
      </c>
      <c r="O26" s="152">
        <f t="shared" si="5"/>
        <v>1020.9928</v>
      </c>
    </row>
    <row r="27" spans="2:15" ht="17.25" hidden="1" x14ac:dyDescent="0.3">
      <c r="B27" s="146">
        <f t="shared" si="2"/>
        <v>26</v>
      </c>
      <c r="C27" s="147" t="s">
        <v>149</v>
      </c>
      <c r="D27" s="153" t="s">
        <v>153</v>
      </c>
      <c r="E27" s="147">
        <v>405</v>
      </c>
      <c r="F27" s="147" t="s">
        <v>59</v>
      </c>
      <c r="G27" s="148" t="s">
        <v>58</v>
      </c>
      <c r="H27" s="150">
        <v>60.76</v>
      </c>
      <c r="I27" s="150">
        <v>0</v>
      </c>
      <c r="J27" s="150">
        <v>0</v>
      </c>
      <c r="K27" s="150">
        <v>0</v>
      </c>
      <c r="L27" s="150">
        <v>3.33</v>
      </c>
      <c r="M27" s="150">
        <f t="shared" si="3"/>
        <v>64.09</v>
      </c>
      <c r="N27" s="151">
        <f t="shared" si="0"/>
        <v>689.86</v>
      </c>
      <c r="O27" s="152">
        <f t="shared" si="5"/>
        <v>1020.9928</v>
      </c>
    </row>
    <row r="28" spans="2:15" ht="17.25" hidden="1" x14ac:dyDescent="0.3">
      <c r="B28" s="146">
        <f t="shared" si="2"/>
        <v>27</v>
      </c>
      <c r="C28" s="147" t="s">
        <v>149</v>
      </c>
      <c r="D28" s="153" t="s">
        <v>153</v>
      </c>
      <c r="E28" s="147">
        <v>406</v>
      </c>
      <c r="F28" s="147" t="s">
        <v>60</v>
      </c>
      <c r="G28" s="148" t="s">
        <v>58</v>
      </c>
      <c r="H28" s="150">
        <v>38.85</v>
      </c>
      <c r="I28" s="150">
        <v>0</v>
      </c>
      <c r="J28" s="150">
        <v>0</v>
      </c>
      <c r="K28" s="150">
        <v>0</v>
      </c>
      <c r="L28" s="150">
        <v>3.19</v>
      </c>
      <c r="M28" s="150">
        <f t="shared" si="3"/>
        <v>42.04</v>
      </c>
      <c r="N28" s="151">
        <f t="shared" si="0"/>
        <v>452.52</v>
      </c>
      <c r="O28" s="152">
        <f t="shared" si="5"/>
        <v>669.7296</v>
      </c>
    </row>
    <row r="29" spans="2:15" ht="17.25" hidden="1" x14ac:dyDescent="0.3">
      <c r="B29" s="146">
        <f t="shared" si="2"/>
        <v>28</v>
      </c>
      <c r="C29" s="147" t="s">
        <v>149</v>
      </c>
      <c r="D29" s="153" t="s">
        <v>153</v>
      </c>
      <c r="E29" s="147">
        <v>407</v>
      </c>
      <c r="F29" s="147" t="s">
        <v>60</v>
      </c>
      <c r="G29" s="148" t="s">
        <v>58</v>
      </c>
      <c r="H29" s="150">
        <v>38.85</v>
      </c>
      <c r="I29" s="150">
        <v>0</v>
      </c>
      <c r="J29" s="150">
        <v>0</v>
      </c>
      <c r="K29" s="150">
        <v>0</v>
      </c>
      <c r="L29" s="150">
        <v>3.19</v>
      </c>
      <c r="M29" s="150">
        <f t="shared" si="3"/>
        <v>42.04</v>
      </c>
      <c r="N29" s="151">
        <f t="shared" si="0"/>
        <v>452.52</v>
      </c>
      <c r="O29" s="152">
        <f t="shared" si="5"/>
        <v>669.7296</v>
      </c>
    </row>
    <row r="30" spans="2:15" ht="17.25" hidden="1" x14ac:dyDescent="0.3">
      <c r="B30" s="146">
        <f t="shared" si="2"/>
        <v>29</v>
      </c>
      <c r="C30" s="147" t="s">
        <v>149</v>
      </c>
      <c r="D30" s="153" t="s">
        <v>153</v>
      </c>
      <c r="E30" s="147">
        <v>408</v>
      </c>
      <c r="F30" s="147" t="s">
        <v>59</v>
      </c>
      <c r="G30" s="148" t="s">
        <v>58</v>
      </c>
      <c r="H30" s="150">
        <v>60.76</v>
      </c>
      <c r="I30" s="150">
        <v>0</v>
      </c>
      <c r="J30" s="150">
        <v>0</v>
      </c>
      <c r="K30" s="150">
        <v>0</v>
      </c>
      <c r="L30" s="150">
        <v>3.33</v>
      </c>
      <c r="M30" s="150">
        <f t="shared" si="3"/>
        <v>64.09</v>
      </c>
      <c r="N30" s="151">
        <f t="shared" si="0"/>
        <v>689.86</v>
      </c>
      <c r="O30" s="152">
        <f t="shared" si="5"/>
        <v>1020.9928</v>
      </c>
    </row>
    <row r="31" spans="2:15" ht="17.25" hidden="1" x14ac:dyDescent="0.3">
      <c r="B31" s="146">
        <f t="shared" si="2"/>
        <v>30</v>
      </c>
      <c r="C31" s="147" t="s">
        <v>149</v>
      </c>
      <c r="D31" s="153" t="s">
        <v>154</v>
      </c>
      <c r="E31" s="147">
        <v>501</v>
      </c>
      <c r="F31" s="147" t="s">
        <v>59</v>
      </c>
      <c r="G31" s="148" t="s">
        <v>58</v>
      </c>
      <c r="H31" s="150">
        <v>60.76</v>
      </c>
      <c r="I31" s="150">
        <v>0</v>
      </c>
      <c r="J31" s="150">
        <v>0</v>
      </c>
      <c r="K31" s="150">
        <v>0</v>
      </c>
      <c r="L31" s="150">
        <v>3.33</v>
      </c>
      <c r="M31" s="150">
        <f t="shared" si="3"/>
        <v>64.09</v>
      </c>
      <c r="N31" s="151">
        <f t="shared" si="0"/>
        <v>689.86</v>
      </c>
      <c r="O31" s="152">
        <f t="shared" si="5"/>
        <v>1020.9928</v>
      </c>
    </row>
    <row r="32" spans="2:15" ht="17.25" hidden="1" x14ac:dyDescent="0.3">
      <c r="B32" s="146">
        <f t="shared" si="2"/>
        <v>31</v>
      </c>
      <c r="C32" s="147" t="s">
        <v>149</v>
      </c>
      <c r="D32" s="153" t="s">
        <v>154</v>
      </c>
      <c r="E32" s="147">
        <v>502</v>
      </c>
      <c r="F32" s="147" t="s">
        <v>60</v>
      </c>
      <c r="G32" s="148" t="s">
        <v>58</v>
      </c>
      <c r="H32" s="150">
        <v>41.28</v>
      </c>
      <c r="I32" s="150">
        <v>0</v>
      </c>
      <c r="J32" s="150">
        <v>0</v>
      </c>
      <c r="K32" s="150">
        <v>0</v>
      </c>
      <c r="L32" s="150">
        <v>3.19</v>
      </c>
      <c r="M32" s="150">
        <f t="shared" si="3"/>
        <v>44.47</v>
      </c>
      <c r="N32" s="151">
        <f t="shared" si="0"/>
        <v>478.68</v>
      </c>
      <c r="O32" s="152">
        <f t="shared" si="5"/>
        <v>708.44640000000004</v>
      </c>
    </row>
    <row r="33" spans="2:15" ht="17.25" hidden="1" x14ac:dyDescent="0.3">
      <c r="B33" s="146">
        <f t="shared" si="2"/>
        <v>32</v>
      </c>
      <c r="C33" s="147" t="s">
        <v>149</v>
      </c>
      <c r="D33" s="153" t="s">
        <v>154</v>
      </c>
      <c r="E33" s="147">
        <v>503</v>
      </c>
      <c r="F33" s="147" t="s">
        <v>60</v>
      </c>
      <c r="G33" s="148" t="s">
        <v>58</v>
      </c>
      <c r="H33" s="150">
        <v>41.28</v>
      </c>
      <c r="I33" s="150">
        <v>0</v>
      </c>
      <c r="J33" s="150">
        <v>0</v>
      </c>
      <c r="K33" s="150">
        <v>0</v>
      </c>
      <c r="L33" s="150">
        <v>3.19</v>
      </c>
      <c r="M33" s="150">
        <f t="shared" si="3"/>
        <v>44.47</v>
      </c>
      <c r="N33" s="151">
        <f t="shared" si="0"/>
        <v>478.68</v>
      </c>
      <c r="O33" s="152">
        <f t="shared" si="5"/>
        <v>708.44640000000004</v>
      </c>
    </row>
    <row r="34" spans="2:15" ht="17.25" hidden="1" x14ac:dyDescent="0.3">
      <c r="B34" s="146">
        <f t="shared" si="2"/>
        <v>33</v>
      </c>
      <c r="C34" s="147" t="s">
        <v>149</v>
      </c>
      <c r="D34" s="153" t="s">
        <v>154</v>
      </c>
      <c r="E34" s="147">
        <v>504</v>
      </c>
      <c r="F34" s="147" t="s">
        <v>59</v>
      </c>
      <c r="G34" s="148" t="s">
        <v>58</v>
      </c>
      <c r="H34" s="150">
        <v>60.76</v>
      </c>
      <c r="I34" s="150">
        <v>0</v>
      </c>
      <c r="J34" s="150">
        <v>0</v>
      </c>
      <c r="K34" s="150">
        <v>0</v>
      </c>
      <c r="L34" s="150">
        <v>3.33</v>
      </c>
      <c r="M34" s="150">
        <f t="shared" si="3"/>
        <v>64.09</v>
      </c>
      <c r="N34" s="151">
        <f t="shared" si="0"/>
        <v>689.86</v>
      </c>
      <c r="O34" s="152">
        <f t="shared" si="5"/>
        <v>1020.9928</v>
      </c>
    </row>
    <row r="35" spans="2:15" ht="17.25" hidden="1" x14ac:dyDescent="0.3">
      <c r="B35" s="146">
        <f t="shared" si="2"/>
        <v>34</v>
      </c>
      <c r="C35" s="147" t="s">
        <v>149</v>
      </c>
      <c r="D35" s="153" t="s">
        <v>154</v>
      </c>
      <c r="E35" s="147">
        <v>505</v>
      </c>
      <c r="F35" s="147" t="s">
        <v>59</v>
      </c>
      <c r="G35" s="148" t="s">
        <v>58</v>
      </c>
      <c r="H35" s="150">
        <v>60.76</v>
      </c>
      <c r="I35" s="150">
        <v>0</v>
      </c>
      <c r="J35" s="150">
        <v>0</v>
      </c>
      <c r="K35" s="150">
        <v>0</v>
      </c>
      <c r="L35" s="150">
        <v>3.33</v>
      </c>
      <c r="M35" s="150">
        <f t="shared" si="3"/>
        <v>64.09</v>
      </c>
      <c r="N35" s="151">
        <f t="shared" si="0"/>
        <v>689.86</v>
      </c>
      <c r="O35" s="152">
        <f t="shared" si="5"/>
        <v>1020.9928</v>
      </c>
    </row>
    <row r="36" spans="2:15" ht="17.25" hidden="1" x14ac:dyDescent="0.3">
      <c r="B36" s="146">
        <f t="shared" si="2"/>
        <v>35</v>
      </c>
      <c r="C36" s="147" t="s">
        <v>149</v>
      </c>
      <c r="D36" s="153" t="s">
        <v>154</v>
      </c>
      <c r="E36" s="147">
        <v>506</v>
      </c>
      <c r="F36" s="147" t="s">
        <v>60</v>
      </c>
      <c r="G36" s="148" t="s">
        <v>58</v>
      </c>
      <c r="H36" s="150">
        <v>38.85</v>
      </c>
      <c r="I36" s="150">
        <v>0</v>
      </c>
      <c r="J36" s="150">
        <v>0</v>
      </c>
      <c r="K36" s="150">
        <v>0</v>
      </c>
      <c r="L36" s="150">
        <v>3.19</v>
      </c>
      <c r="M36" s="150">
        <f t="shared" si="3"/>
        <v>42.04</v>
      </c>
      <c r="N36" s="151">
        <f t="shared" si="0"/>
        <v>452.52</v>
      </c>
      <c r="O36" s="152">
        <f t="shared" si="5"/>
        <v>669.7296</v>
      </c>
    </row>
    <row r="37" spans="2:15" ht="17.25" hidden="1" x14ac:dyDescent="0.3">
      <c r="B37" s="146">
        <f t="shared" si="2"/>
        <v>36</v>
      </c>
      <c r="C37" s="147" t="s">
        <v>149</v>
      </c>
      <c r="D37" s="153" t="s">
        <v>154</v>
      </c>
      <c r="E37" s="147">
        <v>507</v>
      </c>
      <c r="F37" s="147" t="s">
        <v>60</v>
      </c>
      <c r="G37" s="148" t="s">
        <v>58</v>
      </c>
      <c r="H37" s="150">
        <v>38.85</v>
      </c>
      <c r="I37" s="150">
        <v>0</v>
      </c>
      <c r="J37" s="150">
        <v>0</v>
      </c>
      <c r="K37" s="150">
        <v>0</v>
      </c>
      <c r="L37" s="150">
        <v>3.19</v>
      </c>
      <c r="M37" s="150">
        <f t="shared" si="3"/>
        <v>42.04</v>
      </c>
      <c r="N37" s="151">
        <f t="shared" si="0"/>
        <v>452.52</v>
      </c>
      <c r="O37" s="152">
        <f t="shared" si="5"/>
        <v>669.7296</v>
      </c>
    </row>
    <row r="38" spans="2:15" ht="17.25" hidden="1" x14ac:dyDescent="0.3">
      <c r="B38" s="146">
        <f t="shared" si="2"/>
        <v>37</v>
      </c>
      <c r="C38" s="147" t="s">
        <v>149</v>
      </c>
      <c r="D38" s="153" t="s">
        <v>154</v>
      </c>
      <c r="E38" s="147">
        <v>508</v>
      </c>
      <c r="F38" s="147" t="s">
        <v>59</v>
      </c>
      <c r="G38" s="148" t="s">
        <v>58</v>
      </c>
      <c r="H38" s="150">
        <v>60.76</v>
      </c>
      <c r="I38" s="150">
        <v>0</v>
      </c>
      <c r="J38" s="150">
        <v>0</v>
      </c>
      <c r="K38" s="150">
        <v>0</v>
      </c>
      <c r="L38" s="150">
        <v>3.33</v>
      </c>
      <c r="M38" s="150">
        <f t="shared" si="3"/>
        <v>64.09</v>
      </c>
      <c r="N38" s="151">
        <f t="shared" si="0"/>
        <v>689.86</v>
      </c>
      <c r="O38" s="152">
        <f t="shared" si="5"/>
        <v>1020.9928</v>
      </c>
    </row>
    <row r="39" spans="2:15" ht="17.25" hidden="1" x14ac:dyDescent="0.3">
      <c r="B39" s="146">
        <f t="shared" si="2"/>
        <v>38</v>
      </c>
      <c r="C39" s="147" t="s">
        <v>149</v>
      </c>
      <c r="D39" s="153" t="s">
        <v>155</v>
      </c>
      <c r="E39" s="147">
        <v>601</v>
      </c>
      <c r="F39" s="147" t="s">
        <v>59</v>
      </c>
      <c r="G39" s="148" t="s">
        <v>58</v>
      </c>
      <c r="H39" s="150">
        <v>60.76</v>
      </c>
      <c r="I39" s="150">
        <v>0</v>
      </c>
      <c r="J39" s="150">
        <v>0</v>
      </c>
      <c r="K39" s="150">
        <v>0</v>
      </c>
      <c r="L39" s="150">
        <v>3.33</v>
      </c>
      <c r="M39" s="150">
        <f t="shared" si="3"/>
        <v>64.09</v>
      </c>
      <c r="N39" s="151">
        <f t="shared" si="0"/>
        <v>689.86</v>
      </c>
      <c r="O39" s="152">
        <f t="shared" si="5"/>
        <v>1020.9928</v>
      </c>
    </row>
    <row r="40" spans="2:15" ht="17.25" hidden="1" x14ac:dyDescent="0.3">
      <c r="B40" s="146">
        <f t="shared" si="2"/>
        <v>39</v>
      </c>
      <c r="C40" s="147" t="s">
        <v>149</v>
      </c>
      <c r="D40" s="153" t="s">
        <v>155</v>
      </c>
      <c r="E40" s="147">
        <v>602</v>
      </c>
      <c r="F40" s="147" t="s">
        <v>60</v>
      </c>
      <c r="G40" s="148" t="s">
        <v>58</v>
      </c>
      <c r="H40" s="150">
        <v>41.28</v>
      </c>
      <c r="I40" s="150">
        <v>0</v>
      </c>
      <c r="J40" s="150">
        <v>0</v>
      </c>
      <c r="K40" s="150">
        <v>0</v>
      </c>
      <c r="L40" s="150">
        <v>3.19</v>
      </c>
      <c r="M40" s="150">
        <f t="shared" si="3"/>
        <v>44.47</v>
      </c>
      <c r="N40" s="151">
        <f t="shared" si="0"/>
        <v>478.68</v>
      </c>
      <c r="O40" s="152">
        <f t="shared" si="5"/>
        <v>708.44640000000004</v>
      </c>
    </row>
    <row r="41" spans="2:15" ht="17.25" hidden="1" x14ac:dyDescent="0.3">
      <c r="B41" s="146">
        <f t="shared" si="2"/>
        <v>40</v>
      </c>
      <c r="C41" s="147" t="s">
        <v>149</v>
      </c>
      <c r="D41" s="153" t="s">
        <v>155</v>
      </c>
      <c r="E41" s="147">
        <v>603</v>
      </c>
      <c r="F41" s="147" t="s">
        <v>60</v>
      </c>
      <c r="G41" s="148" t="s">
        <v>58</v>
      </c>
      <c r="H41" s="150">
        <v>41.28</v>
      </c>
      <c r="I41" s="150">
        <v>0</v>
      </c>
      <c r="J41" s="150">
        <v>0</v>
      </c>
      <c r="K41" s="150">
        <v>0</v>
      </c>
      <c r="L41" s="150">
        <v>3.19</v>
      </c>
      <c r="M41" s="150">
        <f t="shared" si="3"/>
        <v>44.47</v>
      </c>
      <c r="N41" s="151">
        <f t="shared" si="0"/>
        <v>478.68</v>
      </c>
      <c r="O41" s="152">
        <f t="shared" si="5"/>
        <v>708.44640000000004</v>
      </c>
    </row>
    <row r="42" spans="2:15" ht="17.25" hidden="1" x14ac:dyDescent="0.3">
      <c r="B42" s="146">
        <f t="shared" si="2"/>
        <v>41</v>
      </c>
      <c r="C42" s="147" t="s">
        <v>149</v>
      </c>
      <c r="D42" s="153" t="s">
        <v>155</v>
      </c>
      <c r="E42" s="147">
        <v>604</v>
      </c>
      <c r="F42" s="147" t="s">
        <v>59</v>
      </c>
      <c r="G42" s="148" t="s">
        <v>58</v>
      </c>
      <c r="H42" s="150">
        <v>60.76</v>
      </c>
      <c r="I42" s="150">
        <v>0</v>
      </c>
      <c r="J42" s="150">
        <v>0</v>
      </c>
      <c r="K42" s="150">
        <v>0</v>
      </c>
      <c r="L42" s="150">
        <v>3.33</v>
      </c>
      <c r="M42" s="150">
        <f t="shared" si="3"/>
        <v>64.09</v>
      </c>
      <c r="N42" s="151">
        <f t="shared" si="0"/>
        <v>689.86</v>
      </c>
      <c r="O42" s="152">
        <f t="shared" si="5"/>
        <v>1020.9928</v>
      </c>
    </row>
    <row r="43" spans="2:15" ht="17.25" hidden="1" x14ac:dyDescent="0.3">
      <c r="B43" s="146">
        <f t="shared" si="2"/>
        <v>42</v>
      </c>
      <c r="C43" s="147" t="s">
        <v>149</v>
      </c>
      <c r="D43" s="153" t="s">
        <v>155</v>
      </c>
      <c r="E43" s="147">
        <v>605</v>
      </c>
      <c r="F43" s="147" t="s">
        <v>59</v>
      </c>
      <c r="G43" s="148" t="s">
        <v>58</v>
      </c>
      <c r="H43" s="150">
        <v>60.76</v>
      </c>
      <c r="I43" s="150">
        <v>0</v>
      </c>
      <c r="J43" s="150">
        <v>0</v>
      </c>
      <c r="K43" s="150">
        <v>0</v>
      </c>
      <c r="L43" s="150">
        <v>3.33</v>
      </c>
      <c r="M43" s="150">
        <f t="shared" si="3"/>
        <v>64.09</v>
      </c>
      <c r="N43" s="151">
        <f t="shared" si="0"/>
        <v>689.86</v>
      </c>
      <c r="O43" s="152">
        <f t="shared" si="5"/>
        <v>1020.9928</v>
      </c>
    </row>
    <row r="44" spans="2:15" ht="17.25" hidden="1" x14ac:dyDescent="0.3">
      <c r="B44" s="146">
        <f t="shared" si="2"/>
        <v>43</v>
      </c>
      <c r="C44" s="147" t="s">
        <v>149</v>
      </c>
      <c r="D44" s="153" t="s">
        <v>155</v>
      </c>
      <c r="E44" s="147">
        <v>606</v>
      </c>
      <c r="F44" s="147" t="s">
        <v>60</v>
      </c>
      <c r="G44" s="148" t="s">
        <v>58</v>
      </c>
      <c r="H44" s="150">
        <v>38.85</v>
      </c>
      <c r="I44" s="150">
        <v>0</v>
      </c>
      <c r="J44" s="150">
        <v>0</v>
      </c>
      <c r="K44" s="150">
        <v>0</v>
      </c>
      <c r="L44" s="150">
        <v>3.19</v>
      </c>
      <c r="M44" s="150">
        <f t="shared" si="3"/>
        <v>42.04</v>
      </c>
      <c r="N44" s="151">
        <f t="shared" si="0"/>
        <v>452.52</v>
      </c>
      <c r="O44" s="152">
        <f t="shared" si="5"/>
        <v>669.7296</v>
      </c>
    </row>
    <row r="45" spans="2:15" ht="17.25" hidden="1" x14ac:dyDescent="0.3">
      <c r="B45" s="146">
        <f t="shared" si="2"/>
        <v>44</v>
      </c>
      <c r="C45" s="147" t="s">
        <v>149</v>
      </c>
      <c r="D45" s="153" t="s">
        <v>155</v>
      </c>
      <c r="E45" s="147">
        <v>607</v>
      </c>
      <c r="F45" s="147" t="s">
        <v>60</v>
      </c>
      <c r="G45" s="148" t="s">
        <v>58</v>
      </c>
      <c r="H45" s="150">
        <v>38.85</v>
      </c>
      <c r="I45" s="150">
        <v>0</v>
      </c>
      <c r="J45" s="150">
        <v>0</v>
      </c>
      <c r="K45" s="150">
        <v>0</v>
      </c>
      <c r="L45" s="150">
        <v>3.19</v>
      </c>
      <c r="M45" s="150">
        <f t="shared" si="3"/>
        <v>42.04</v>
      </c>
      <c r="N45" s="151">
        <f t="shared" si="0"/>
        <v>452.52</v>
      </c>
      <c r="O45" s="152">
        <f t="shared" si="5"/>
        <v>669.7296</v>
      </c>
    </row>
    <row r="46" spans="2:15" ht="17.25" hidden="1" x14ac:dyDescent="0.3">
      <c r="B46" s="146">
        <f t="shared" si="2"/>
        <v>45</v>
      </c>
      <c r="C46" s="147" t="s">
        <v>149</v>
      </c>
      <c r="D46" s="153" t="s">
        <v>155</v>
      </c>
      <c r="E46" s="147">
        <v>608</v>
      </c>
      <c r="F46" s="147" t="s">
        <v>59</v>
      </c>
      <c r="G46" s="148" t="s">
        <v>58</v>
      </c>
      <c r="H46" s="150">
        <v>60.76</v>
      </c>
      <c r="I46" s="150">
        <v>0</v>
      </c>
      <c r="J46" s="150">
        <v>0</v>
      </c>
      <c r="K46" s="150">
        <v>0</v>
      </c>
      <c r="L46" s="150">
        <v>3.33</v>
      </c>
      <c r="M46" s="150">
        <f t="shared" si="3"/>
        <v>64.09</v>
      </c>
      <c r="N46" s="151">
        <f t="shared" si="0"/>
        <v>689.86</v>
      </c>
      <c r="O46" s="152">
        <f t="shared" si="5"/>
        <v>1020.9928</v>
      </c>
    </row>
    <row r="47" spans="2:15" ht="17.25" hidden="1" x14ac:dyDescent="0.3">
      <c r="B47" s="146">
        <f t="shared" si="2"/>
        <v>46</v>
      </c>
      <c r="C47" s="147" t="s">
        <v>149</v>
      </c>
      <c r="D47" s="153" t="s">
        <v>156</v>
      </c>
      <c r="E47" s="147">
        <v>701</v>
      </c>
      <c r="F47" s="147" t="s">
        <v>59</v>
      </c>
      <c r="G47" s="148" t="s">
        <v>58</v>
      </c>
      <c r="H47" s="150">
        <v>60.76</v>
      </c>
      <c r="I47" s="150">
        <v>0</v>
      </c>
      <c r="J47" s="150">
        <v>0</v>
      </c>
      <c r="K47" s="150">
        <v>0</v>
      </c>
      <c r="L47" s="150">
        <v>3.33</v>
      </c>
      <c r="M47" s="150">
        <f t="shared" si="3"/>
        <v>64.09</v>
      </c>
      <c r="N47" s="151">
        <f t="shared" si="0"/>
        <v>689.86</v>
      </c>
      <c r="O47" s="152">
        <f t="shared" si="5"/>
        <v>1020.9928</v>
      </c>
    </row>
    <row r="48" spans="2:15" ht="17.25" hidden="1" x14ac:dyDescent="0.3">
      <c r="B48" s="146">
        <f t="shared" si="2"/>
        <v>47</v>
      </c>
      <c r="C48" s="147" t="s">
        <v>149</v>
      </c>
      <c r="D48" s="153" t="s">
        <v>156</v>
      </c>
      <c r="E48" s="147">
        <v>702</v>
      </c>
      <c r="F48" s="147" t="s">
        <v>60</v>
      </c>
      <c r="G48" s="148" t="s">
        <v>58</v>
      </c>
      <c r="H48" s="150">
        <v>41.28</v>
      </c>
      <c r="I48" s="150">
        <v>0</v>
      </c>
      <c r="J48" s="150">
        <v>0</v>
      </c>
      <c r="K48" s="150">
        <v>0</v>
      </c>
      <c r="L48" s="150">
        <v>3.19</v>
      </c>
      <c r="M48" s="150">
        <f t="shared" si="3"/>
        <v>44.47</v>
      </c>
      <c r="N48" s="151">
        <f t="shared" si="0"/>
        <v>478.68</v>
      </c>
      <c r="O48" s="152">
        <f t="shared" si="5"/>
        <v>708.44640000000004</v>
      </c>
    </row>
    <row r="49" spans="1:15" ht="17.25" hidden="1" x14ac:dyDescent="0.3">
      <c r="B49" s="146">
        <f t="shared" si="2"/>
        <v>48</v>
      </c>
      <c r="C49" s="147" t="s">
        <v>149</v>
      </c>
      <c r="D49" s="153" t="s">
        <v>156</v>
      </c>
      <c r="E49" s="147">
        <v>703</v>
      </c>
      <c r="F49" s="147" t="s">
        <v>157</v>
      </c>
      <c r="G49" s="148" t="s">
        <v>157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50">
        <f t="shared" si="3"/>
        <v>0</v>
      </c>
      <c r="N49" s="151">
        <f t="shared" si="0"/>
        <v>0</v>
      </c>
      <c r="O49" s="152">
        <f>N49*2</f>
        <v>0</v>
      </c>
    </row>
    <row r="50" spans="1:15" ht="17.25" hidden="1" x14ac:dyDescent="0.3">
      <c r="B50" s="146">
        <f t="shared" si="2"/>
        <v>49</v>
      </c>
      <c r="C50" s="147" t="s">
        <v>149</v>
      </c>
      <c r="D50" s="153" t="s">
        <v>156</v>
      </c>
      <c r="E50" s="147">
        <v>704</v>
      </c>
      <c r="F50" s="147" t="s">
        <v>59</v>
      </c>
      <c r="G50" s="148" t="s">
        <v>58</v>
      </c>
      <c r="H50" s="150">
        <v>60.76</v>
      </c>
      <c r="I50" s="150">
        <v>0</v>
      </c>
      <c r="J50" s="150">
        <v>0</v>
      </c>
      <c r="K50" s="150">
        <v>0</v>
      </c>
      <c r="L50" s="150">
        <v>3.33</v>
      </c>
      <c r="M50" s="150">
        <f t="shared" si="3"/>
        <v>64.09</v>
      </c>
      <c r="N50" s="151">
        <f t="shared" si="0"/>
        <v>689.86</v>
      </c>
      <c r="O50" s="152">
        <f t="shared" ref="O50:O88" si="6">N50*1.48</f>
        <v>1020.9928</v>
      </c>
    </row>
    <row r="51" spans="1:15" ht="17.25" hidden="1" x14ac:dyDescent="0.3">
      <c r="B51" s="146">
        <f t="shared" si="2"/>
        <v>50</v>
      </c>
      <c r="C51" s="147" t="s">
        <v>149</v>
      </c>
      <c r="D51" s="153" t="s">
        <v>156</v>
      </c>
      <c r="E51" s="147">
        <v>705</v>
      </c>
      <c r="F51" s="147" t="s">
        <v>59</v>
      </c>
      <c r="G51" s="148" t="s">
        <v>58</v>
      </c>
      <c r="H51" s="150">
        <v>60.76</v>
      </c>
      <c r="I51" s="150">
        <v>0</v>
      </c>
      <c r="J51" s="150">
        <v>0</v>
      </c>
      <c r="K51" s="150">
        <v>0</v>
      </c>
      <c r="L51" s="150">
        <v>3.33</v>
      </c>
      <c r="M51" s="150">
        <f t="shared" si="3"/>
        <v>64.09</v>
      </c>
      <c r="N51" s="151">
        <f t="shared" si="0"/>
        <v>689.86</v>
      </c>
      <c r="O51" s="152">
        <f t="shared" si="6"/>
        <v>1020.9928</v>
      </c>
    </row>
    <row r="52" spans="1:15" ht="17.25" hidden="1" x14ac:dyDescent="0.3">
      <c r="B52" s="146">
        <f t="shared" si="2"/>
        <v>51</v>
      </c>
      <c r="C52" s="147" t="s">
        <v>149</v>
      </c>
      <c r="D52" s="153" t="s">
        <v>156</v>
      </c>
      <c r="E52" s="147">
        <v>706</v>
      </c>
      <c r="F52" s="147" t="s">
        <v>60</v>
      </c>
      <c r="G52" s="148" t="s">
        <v>58</v>
      </c>
      <c r="H52" s="150">
        <v>38.85</v>
      </c>
      <c r="I52" s="150">
        <v>0</v>
      </c>
      <c r="J52" s="150">
        <v>0</v>
      </c>
      <c r="K52" s="150">
        <v>0</v>
      </c>
      <c r="L52" s="150">
        <v>3.19</v>
      </c>
      <c r="M52" s="150">
        <f t="shared" si="3"/>
        <v>42.04</v>
      </c>
      <c r="N52" s="151">
        <f t="shared" si="0"/>
        <v>452.52</v>
      </c>
      <c r="O52" s="152">
        <f t="shared" si="6"/>
        <v>669.7296</v>
      </c>
    </row>
    <row r="53" spans="1:15" ht="17.25" hidden="1" x14ac:dyDescent="0.3">
      <c r="B53" s="146">
        <f t="shared" si="2"/>
        <v>52</v>
      </c>
      <c r="C53" s="147" t="s">
        <v>149</v>
      </c>
      <c r="D53" s="153" t="s">
        <v>156</v>
      </c>
      <c r="E53" s="147">
        <v>707</v>
      </c>
      <c r="F53" s="147" t="s">
        <v>60</v>
      </c>
      <c r="G53" s="148" t="s">
        <v>58</v>
      </c>
      <c r="H53" s="150">
        <v>38.85</v>
      </c>
      <c r="I53" s="150">
        <v>0</v>
      </c>
      <c r="J53" s="150">
        <v>0</v>
      </c>
      <c r="K53" s="150">
        <v>0</v>
      </c>
      <c r="L53" s="150">
        <v>3.19</v>
      </c>
      <c r="M53" s="150">
        <f t="shared" si="3"/>
        <v>42.04</v>
      </c>
      <c r="N53" s="151">
        <f t="shared" si="0"/>
        <v>452.52</v>
      </c>
      <c r="O53" s="152">
        <f t="shared" si="6"/>
        <v>669.7296</v>
      </c>
    </row>
    <row r="54" spans="1:15" ht="17.25" hidden="1" x14ac:dyDescent="0.3">
      <c r="B54" s="146">
        <f t="shared" si="2"/>
        <v>53</v>
      </c>
      <c r="C54" s="147" t="s">
        <v>149</v>
      </c>
      <c r="D54" s="153" t="s">
        <v>156</v>
      </c>
      <c r="E54" s="147">
        <v>708</v>
      </c>
      <c r="F54" s="147" t="s">
        <v>59</v>
      </c>
      <c r="G54" s="148" t="s">
        <v>58</v>
      </c>
      <c r="H54" s="150">
        <v>60.76</v>
      </c>
      <c r="I54" s="150">
        <v>0</v>
      </c>
      <c r="J54" s="150">
        <v>0</v>
      </c>
      <c r="K54" s="150">
        <v>0</v>
      </c>
      <c r="L54" s="150">
        <v>3.33</v>
      </c>
      <c r="M54" s="150">
        <f t="shared" si="3"/>
        <v>64.09</v>
      </c>
      <c r="N54" s="151">
        <f t="shared" si="0"/>
        <v>689.86</v>
      </c>
      <c r="O54" s="152">
        <f t="shared" si="6"/>
        <v>1020.9928</v>
      </c>
    </row>
    <row r="55" spans="1:15" ht="17.25" hidden="1" x14ac:dyDescent="0.3">
      <c r="B55" s="146">
        <f t="shared" si="2"/>
        <v>54</v>
      </c>
      <c r="C55" s="147" t="s">
        <v>149</v>
      </c>
      <c r="D55" s="153" t="s">
        <v>158</v>
      </c>
      <c r="E55" s="147">
        <v>801</v>
      </c>
      <c r="F55" s="147" t="s">
        <v>59</v>
      </c>
      <c r="G55" s="148" t="s">
        <v>58</v>
      </c>
      <c r="H55" s="150">
        <v>60.76</v>
      </c>
      <c r="I55" s="150">
        <v>0</v>
      </c>
      <c r="J55" s="150">
        <v>0</v>
      </c>
      <c r="K55" s="150">
        <v>0</v>
      </c>
      <c r="L55" s="150">
        <v>3.33</v>
      </c>
      <c r="M55" s="150">
        <f t="shared" si="3"/>
        <v>64.09</v>
      </c>
      <c r="N55" s="151">
        <f t="shared" si="0"/>
        <v>689.86</v>
      </c>
      <c r="O55" s="152">
        <f t="shared" si="6"/>
        <v>1020.9928</v>
      </c>
    </row>
    <row r="56" spans="1:15" ht="17.25" hidden="1" x14ac:dyDescent="0.3">
      <c r="B56" s="146">
        <f t="shared" si="2"/>
        <v>55</v>
      </c>
      <c r="C56" s="147" t="s">
        <v>149</v>
      </c>
      <c r="D56" s="153" t="s">
        <v>158</v>
      </c>
      <c r="E56" s="147">
        <v>802</v>
      </c>
      <c r="F56" s="147" t="s">
        <v>60</v>
      </c>
      <c r="G56" s="148" t="s">
        <v>58</v>
      </c>
      <c r="H56" s="150">
        <v>41.28</v>
      </c>
      <c r="I56" s="150">
        <v>0</v>
      </c>
      <c r="J56" s="150">
        <v>0</v>
      </c>
      <c r="K56" s="150">
        <v>0</v>
      </c>
      <c r="L56" s="150">
        <v>3.19</v>
      </c>
      <c r="M56" s="150">
        <f t="shared" si="3"/>
        <v>44.47</v>
      </c>
      <c r="N56" s="151">
        <f t="shared" si="0"/>
        <v>478.68</v>
      </c>
      <c r="O56" s="152">
        <f t="shared" si="6"/>
        <v>708.44640000000004</v>
      </c>
    </row>
    <row r="57" spans="1:15" ht="17.25" hidden="1" x14ac:dyDescent="0.3">
      <c r="B57" s="146">
        <f t="shared" si="2"/>
        <v>56</v>
      </c>
      <c r="C57" s="147" t="s">
        <v>149</v>
      </c>
      <c r="D57" s="153" t="s">
        <v>158</v>
      </c>
      <c r="E57" s="147">
        <v>803</v>
      </c>
      <c r="F57" s="147" t="s">
        <v>60</v>
      </c>
      <c r="G57" s="148" t="s">
        <v>58</v>
      </c>
      <c r="H57" s="150">
        <v>41.28</v>
      </c>
      <c r="I57" s="150">
        <v>0</v>
      </c>
      <c r="J57" s="150">
        <v>0</v>
      </c>
      <c r="K57" s="150">
        <v>0</v>
      </c>
      <c r="L57" s="150">
        <v>3.19</v>
      </c>
      <c r="M57" s="150">
        <f t="shared" si="3"/>
        <v>44.47</v>
      </c>
      <c r="N57" s="151">
        <f t="shared" si="0"/>
        <v>478.68</v>
      </c>
      <c r="O57" s="152">
        <f t="shared" si="6"/>
        <v>708.44640000000004</v>
      </c>
    </row>
    <row r="58" spans="1:15" ht="17.25" hidden="1" x14ac:dyDescent="0.3">
      <c r="B58" s="146">
        <f t="shared" si="2"/>
        <v>57</v>
      </c>
      <c r="C58" s="147" t="s">
        <v>149</v>
      </c>
      <c r="D58" s="153" t="s">
        <v>158</v>
      </c>
      <c r="E58" s="147">
        <v>804</v>
      </c>
      <c r="F58" s="147" t="s">
        <v>59</v>
      </c>
      <c r="G58" s="148" t="s">
        <v>58</v>
      </c>
      <c r="H58" s="150">
        <v>60.76</v>
      </c>
      <c r="I58" s="150">
        <v>0</v>
      </c>
      <c r="J58" s="150">
        <v>0</v>
      </c>
      <c r="K58" s="150">
        <v>0</v>
      </c>
      <c r="L58" s="150">
        <v>3.33</v>
      </c>
      <c r="M58" s="150">
        <f t="shared" si="3"/>
        <v>64.09</v>
      </c>
      <c r="N58" s="151">
        <f t="shared" si="0"/>
        <v>689.86</v>
      </c>
      <c r="O58" s="152">
        <f t="shared" si="6"/>
        <v>1020.9928</v>
      </c>
    </row>
    <row r="59" spans="1:15" ht="17.25" hidden="1" x14ac:dyDescent="0.3">
      <c r="B59" s="146">
        <f t="shared" si="2"/>
        <v>58</v>
      </c>
      <c r="C59" s="147" t="s">
        <v>149</v>
      </c>
      <c r="D59" s="153" t="s">
        <v>158</v>
      </c>
      <c r="E59" s="147">
        <v>805</v>
      </c>
      <c r="F59" s="147" t="s">
        <v>59</v>
      </c>
      <c r="G59" s="148" t="s">
        <v>58</v>
      </c>
      <c r="H59" s="150">
        <v>60.76</v>
      </c>
      <c r="I59" s="150">
        <v>0</v>
      </c>
      <c r="J59" s="150">
        <v>0</v>
      </c>
      <c r="K59" s="150">
        <v>0</v>
      </c>
      <c r="L59" s="150">
        <v>3.33</v>
      </c>
      <c r="M59" s="150">
        <f t="shared" si="3"/>
        <v>64.09</v>
      </c>
      <c r="N59" s="151">
        <f t="shared" si="0"/>
        <v>689.86</v>
      </c>
      <c r="O59" s="152">
        <f t="shared" si="6"/>
        <v>1020.9928</v>
      </c>
    </row>
    <row r="60" spans="1:15" ht="17.25" hidden="1" x14ac:dyDescent="0.3">
      <c r="B60" s="146">
        <f t="shared" si="2"/>
        <v>59</v>
      </c>
      <c r="C60" s="147" t="s">
        <v>149</v>
      </c>
      <c r="D60" s="153" t="s">
        <v>158</v>
      </c>
      <c r="E60" s="147">
        <v>806</v>
      </c>
      <c r="F60" s="147" t="s">
        <v>60</v>
      </c>
      <c r="G60" s="148" t="s">
        <v>58</v>
      </c>
      <c r="H60" s="150">
        <v>38.85</v>
      </c>
      <c r="I60" s="150">
        <v>0</v>
      </c>
      <c r="J60" s="150">
        <v>0</v>
      </c>
      <c r="K60" s="150">
        <v>0</v>
      </c>
      <c r="L60" s="150">
        <v>3.19</v>
      </c>
      <c r="M60" s="150">
        <f t="shared" si="3"/>
        <v>42.04</v>
      </c>
      <c r="N60" s="151">
        <f t="shared" si="0"/>
        <v>452.52</v>
      </c>
      <c r="O60" s="152">
        <f t="shared" si="6"/>
        <v>669.7296</v>
      </c>
    </row>
    <row r="61" spans="1:15" ht="17.25" hidden="1" x14ac:dyDescent="0.3">
      <c r="B61" s="146">
        <f t="shared" si="2"/>
        <v>60</v>
      </c>
      <c r="C61" s="147" t="s">
        <v>149</v>
      </c>
      <c r="D61" s="153" t="s">
        <v>158</v>
      </c>
      <c r="E61" s="147">
        <v>807</v>
      </c>
      <c r="F61" s="147" t="s">
        <v>60</v>
      </c>
      <c r="G61" s="148" t="s">
        <v>58</v>
      </c>
      <c r="H61" s="150">
        <v>38.85</v>
      </c>
      <c r="I61" s="150">
        <v>0</v>
      </c>
      <c r="J61" s="150">
        <v>0</v>
      </c>
      <c r="K61" s="150">
        <v>0</v>
      </c>
      <c r="L61" s="150">
        <v>3.19</v>
      </c>
      <c r="M61" s="150">
        <f t="shared" si="3"/>
        <v>42.04</v>
      </c>
      <c r="N61" s="151">
        <f t="shared" si="0"/>
        <v>452.52</v>
      </c>
      <c r="O61" s="152">
        <f t="shared" si="6"/>
        <v>669.7296</v>
      </c>
    </row>
    <row r="62" spans="1:15" ht="17.25" hidden="1" x14ac:dyDescent="0.3">
      <c r="A62" s="154"/>
      <c r="B62" s="146">
        <f t="shared" si="2"/>
        <v>61</v>
      </c>
      <c r="C62" s="147" t="s">
        <v>149</v>
      </c>
      <c r="D62" s="153" t="s">
        <v>158</v>
      </c>
      <c r="E62" s="147">
        <v>808</v>
      </c>
      <c r="F62" s="147" t="s">
        <v>59</v>
      </c>
      <c r="G62" s="148" t="s">
        <v>58</v>
      </c>
      <c r="H62" s="150">
        <v>60.76</v>
      </c>
      <c r="I62" s="150">
        <v>0</v>
      </c>
      <c r="J62" s="150">
        <v>0</v>
      </c>
      <c r="K62" s="150">
        <v>0</v>
      </c>
      <c r="L62" s="150">
        <v>3.33</v>
      </c>
      <c r="M62" s="150">
        <f t="shared" si="3"/>
        <v>64.09</v>
      </c>
      <c r="N62" s="151">
        <f t="shared" si="0"/>
        <v>689.86</v>
      </c>
      <c r="O62" s="152">
        <f t="shared" si="6"/>
        <v>1020.9928</v>
      </c>
    </row>
    <row r="63" spans="1:15" ht="17.25" hidden="1" x14ac:dyDescent="0.3">
      <c r="A63" s="154"/>
      <c r="B63" s="146">
        <f t="shared" si="2"/>
        <v>62</v>
      </c>
      <c r="C63" s="147" t="s">
        <v>149</v>
      </c>
      <c r="D63" s="153" t="s">
        <v>159</v>
      </c>
      <c r="E63" s="147">
        <v>901</v>
      </c>
      <c r="F63" s="147" t="s">
        <v>59</v>
      </c>
      <c r="G63" s="148" t="s">
        <v>58</v>
      </c>
      <c r="H63" s="150">
        <v>60.76</v>
      </c>
      <c r="I63" s="150">
        <v>0</v>
      </c>
      <c r="J63" s="150">
        <v>0</v>
      </c>
      <c r="K63" s="150">
        <v>0</v>
      </c>
      <c r="L63" s="150">
        <v>3.33</v>
      </c>
      <c r="M63" s="150">
        <f t="shared" si="3"/>
        <v>64.09</v>
      </c>
      <c r="N63" s="151">
        <f t="shared" si="0"/>
        <v>689.86</v>
      </c>
      <c r="O63" s="152">
        <f t="shared" si="6"/>
        <v>1020.9928</v>
      </c>
    </row>
    <row r="64" spans="1:15" ht="17.25" hidden="1" x14ac:dyDescent="0.3">
      <c r="A64" s="154"/>
      <c r="B64" s="146">
        <f t="shared" si="2"/>
        <v>63</v>
      </c>
      <c r="C64" s="147" t="s">
        <v>149</v>
      </c>
      <c r="D64" s="153" t="s">
        <v>159</v>
      </c>
      <c r="E64" s="147">
        <v>902</v>
      </c>
      <c r="F64" s="147" t="s">
        <v>60</v>
      </c>
      <c r="G64" s="148" t="s">
        <v>58</v>
      </c>
      <c r="H64" s="150">
        <v>41.28</v>
      </c>
      <c r="I64" s="150">
        <v>0</v>
      </c>
      <c r="J64" s="150">
        <v>0</v>
      </c>
      <c r="K64" s="150">
        <v>0</v>
      </c>
      <c r="L64" s="150">
        <v>3.19</v>
      </c>
      <c r="M64" s="150">
        <f t="shared" si="3"/>
        <v>44.47</v>
      </c>
      <c r="N64" s="151">
        <f t="shared" si="0"/>
        <v>478.68</v>
      </c>
      <c r="O64" s="152">
        <f t="shared" si="6"/>
        <v>708.44640000000004</v>
      </c>
    </row>
    <row r="65" spans="1:15" ht="17.25" hidden="1" x14ac:dyDescent="0.3">
      <c r="A65" s="154"/>
      <c r="B65" s="146">
        <f t="shared" si="2"/>
        <v>64</v>
      </c>
      <c r="C65" s="147" t="s">
        <v>149</v>
      </c>
      <c r="D65" s="153" t="s">
        <v>159</v>
      </c>
      <c r="E65" s="147">
        <v>903</v>
      </c>
      <c r="F65" s="147" t="s">
        <v>60</v>
      </c>
      <c r="G65" s="148" t="s">
        <v>58</v>
      </c>
      <c r="H65" s="150">
        <v>41.28</v>
      </c>
      <c r="I65" s="150">
        <v>0</v>
      </c>
      <c r="J65" s="150">
        <v>0</v>
      </c>
      <c r="K65" s="150">
        <v>0</v>
      </c>
      <c r="L65" s="150">
        <v>3.19</v>
      </c>
      <c r="M65" s="150">
        <f t="shared" si="3"/>
        <v>44.47</v>
      </c>
      <c r="N65" s="151">
        <f t="shared" si="0"/>
        <v>478.68</v>
      </c>
      <c r="O65" s="152">
        <f t="shared" si="6"/>
        <v>708.44640000000004</v>
      </c>
    </row>
    <row r="66" spans="1:15" ht="17.25" hidden="1" x14ac:dyDescent="0.3">
      <c r="A66" s="154"/>
      <c r="B66" s="146">
        <f t="shared" si="2"/>
        <v>65</v>
      </c>
      <c r="C66" s="147" t="s">
        <v>149</v>
      </c>
      <c r="D66" s="153" t="s">
        <v>159</v>
      </c>
      <c r="E66" s="147">
        <v>904</v>
      </c>
      <c r="F66" s="147" t="s">
        <v>59</v>
      </c>
      <c r="G66" s="148" t="s">
        <v>58</v>
      </c>
      <c r="H66" s="150">
        <v>60.76</v>
      </c>
      <c r="I66" s="150">
        <v>0</v>
      </c>
      <c r="J66" s="150">
        <v>0</v>
      </c>
      <c r="K66" s="150">
        <v>0</v>
      </c>
      <c r="L66" s="150">
        <v>3.33</v>
      </c>
      <c r="M66" s="150">
        <f t="shared" si="3"/>
        <v>64.09</v>
      </c>
      <c r="N66" s="151">
        <f t="shared" ref="N66:N129" si="7">ROUND(M66*10.764,2)</f>
        <v>689.86</v>
      </c>
      <c r="O66" s="152">
        <f t="shared" si="6"/>
        <v>1020.9928</v>
      </c>
    </row>
    <row r="67" spans="1:15" ht="17.25" hidden="1" x14ac:dyDescent="0.3">
      <c r="A67" s="154"/>
      <c r="B67" s="146">
        <f t="shared" ref="B67:B130" si="8">B66+1</f>
        <v>66</v>
      </c>
      <c r="C67" s="147" t="s">
        <v>149</v>
      </c>
      <c r="D67" s="153" t="s">
        <v>159</v>
      </c>
      <c r="E67" s="147">
        <v>905</v>
      </c>
      <c r="F67" s="147" t="s">
        <v>59</v>
      </c>
      <c r="G67" s="148" t="s">
        <v>58</v>
      </c>
      <c r="H67" s="150">
        <v>60.76</v>
      </c>
      <c r="I67" s="150">
        <v>0</v>
      </c>
      <c r="J67" s="150">
        <v>0</v>
      </c>
      <c r="K67" s="150">
        <v>0</v>
      </c>
      <c r="L67" s="150">
        <v>3.33</v>
      </c>
      <c r="M67" s="150">
        <f t="shared" ref="M67:M130" si="9">SUM(H67:L67)</f>
        <v>64.09</v>
      </c>
      <c r="N67" s="151">
        <f t="shared" si="7"/>
        <v>689.86</v>
      </c>
      <c r="O67" s="152">
        <f t="shared" si="6"/>
        <v>1020.9928</v>
      </c>
    </row>
    <row r="68" spans="1:15" ht="17.25" hidden="1" x14ac:dyDescent="0.3">
      <c r="A68" s="154"/>
      <c r="B68" s="146">
        <f t="shared" si="8"/>
        <v>67</v>
      </c>
      <c r="C68" s="147" t="s">
        <v>149</v>
      </c>
      <c r="D68" s="153" t="s">
        <v>159</v>
      </c>
      <c r="E68" s="147">
        <v>906</v>
      </c>
      <c r="F68" s="147" t="s">
        <v>60</v>
      </c>
      <c r="G68" s="148" t="s">
        <v>58</v>
      </c>
      <c r="H68" s="150">
        <v>38.85</v>
      </c>
      <c r="I68" s="150">
        <v>0</v>
      </c>
      <c r="J68" s="150">
        <v>0</v>
      </c>
      <c r="K68" s="150">
        <v>0</v>
      </c>
      <c r="L68" s="150">
        <v>3.19</v>
      </c>
      <c r="M68" s="150">
        <f t="shared" si="9"/>
        <v>42.04</v>
      </c>
      <c r="N68" s="151">
        <f t="shared" si="7"/>
        <v>452.52</v>
      </c>
      <c r="O68" s="152">
        <f t="shared" si="6"/>
        <v>669.7296</v>
      </c>
    </row>
    <row r="69" spans="1:15" ht="17.25" hidden="1" x14ac:dyDescent="0.3">
      <c r="A69" s="154"/>
      <c r="B69" s="146">
        <f t="shared" si="8"/>
        <v>68</v>
      </c>
      <c r="C69" s="147" t="s">
        <v>149</v>
      </c>
      <c r="D69" s="153" t="s">
        <v>159</v>
      </c>
      <c r="E69" s="147">
        <v>907</v>
      </c>
      <c r="F69" s="147" t="s">
        <v>60</v>
      </c>
      <c r="G69" s="148" t="s">
        <v>58</v>
      </c>
      <c r="H69" s="150">
        <v>38.85</v>
      </c>
      <c r="I69" s="150">
        <v>0</v>
      </c>
      <c r="J69" s="150">
        <v>0</v>
      </c>
      <c r="K69" s="150">
        <v>0</v>
      </c>
      <c r="L69" s="150">
        <v>3.19</v>
      </c>
      <c r="M69" s="150">
        <f t="shared" si="9"/>
        <v>42.04</v>
      </c>
      <c r="N69" s="151">
        <f t="shared" si="7"/>
        <v>452.52</v>
      </c>
      <c r="O69" s="152">
        <f t="shared" si="6"/>
        <v>669.7296</v>
      </c>
    </row>
    <row r="70" spans="1:15" ht="17.25" hidden="1" x14ac:dyDescent="0.3">
      <c r="A70" s="154"/>
      <c r="B70" s="146">
        <f t="shared" si="8"/>
        <v>69</v>
      </c>
      <c r="C70" s="147" t="s">
        <v>149</v>
      </c>
      <c r="D70" s="153" t="s">
        <v>159</v>
      </c>
      <c r="E70" s="147">
        <v>908</v>
      </c>
      <c r="F70" s="147" t="s">
        <v>59</v>
      </c>
      <c r="G70" s="148" t="s">
        <v>58</v>
      </c>
      <c r="H70" s="150">
        <v>60.76</v>
      </c>
      <c r="I70" s="150">
        <v>0</v>
      </c>
      <c r="J70" s="150">
        <v>0</v>
      </c>
      <c r="K70" s="150">
        <v>0</v>
      </c>
      <c r="L70" s="150">
        <v>3.33</v>
      </c>
      <c r="M70" s="150">
        <f t="shared" si="9"/>
        <v>64.09</v>
      </c>
      <c r="N70" s="151">
        <f t="shared" si="7"/>
        <v>689.86</v>
      </c>
      <c r="O70" s="152">
        <f t="shared" si="6"/>
        <v>1020.9928</v>
      </c>
    </row>
    <row r="71" spans="1:15" ht="17.25" hidden="1" x14ac:dyDescent="0.3">
      <c r="A71" s="154"/>
      <c r="B71" s="146">
        <f t="shared" si="8"/>
        <v>70</v>
      </c>
      <c r="C71" s="147" t="s">
        <v>149</v>
      </c>
      <c r="D71" s="153" t="s">
        <v>160</v>
      </c>
      <c r="E71" s="147">
        <v>1001</v>
      </c>
      <c r="F71" s="147" t="s">
        <v>59</v>
      </c>
      <c r="G71" s="148" t="s">
        <v>58</v>
      </c>
      <c r="H71" s="150">
        <v>60.76</v>
      </c>
      <c r="I71" s="150">
        <v>0</v>
      </c>
      <c r="J71" s="150">
        <v>0</v>
      </c>
      <c r="K71" s="150">
        <v>0</v>
      </c>
      <c r="L71" s="150">
        <v>3.33</v>
      </c>
      <c r="M71" s="150">
        <f t="shared" si="9"/>
        <v>64.09</v>
      </c>
      <c r="N71" s="151">
        <f t="shared" si="7"/>
        <v>689.86</v>
      </c>
      <c r="O71" s="152">
        <f t="shared" si="6"/>
        <v>1020.9928</v>
      </c>
    </row>
    <row r="72" spans="1:15" ht="17.25" hidden="1" x14ac:dyDescent="0.3">
      <c r="A72" s="154"/>
      <c r="B72" s="146">
        <f t="shared" si="8"/>
        <v>71</v>
      </c>
      <c r="C72" s="147" t="s">
        <v>149</v>
      </c>
      <c r="D72" s="153" t="s">
        <v>160</v>
      </c>
      <c r="E72" s="147">
        <v>1002</v>
      </c>
      <c r="F72" s="147" t="s">
        <v>60</v>
      </c>
      <c r="G72" s="148" t="s">
        <v>58</v>
      </c>
      <c r="H72" s="150">
        <v>41.28</v>
      </c>
      <c r="I72" s="150">
        <v>0</v>
      </c>
      <c r="J72" s="150">
        <v>0</v>
      </c>
      <c r="K72" s="150">
        <v>0</v>
      </c>
      <c r="L72" s="150">
        <v>3.19</v>
      </c>
      <c r="M72" s="150">
        <f t="shared" si="9"/>
        <v>44.47</v>
      </c>
      <c r="N72" s="151">
        <f t="shared" si="7"/>
        <v>478.68</v>
      </c>
      <c r="O72" s="152">
        <f t="shared" si="6"/>
        <v>708.44640000000004</v>
      </c>
    </row>
    <row r="73" spans="1:15" ht="17.25" hidden="1" x14ac:dyDescent="0.3">
      <c r="A73" s="154"/>
      <c r="B73" s="146">
        <f t="shared" si="8"/>
        <v>72</v>
      </c>
      <c r="C73" s="147" t="s">
        <v>149</v>
      </c>
      <c r="D73" s="153" t="s">
        <v>160</v>
      </c>
      <c r="E73" s="147">
        <v>1003</v>
      </c>
      <c r="F73" s="147" t="s">
        <v>60</v>
      </c>
      <c r="G73" s="148" t="s">
        <v>58</v>
      </c>
      <c r="H73" s="150">
        <v>41.28</v>
      </c>
      <c r="I73" s="150">
        <v>0</v>
      </c>
      <c r="J73" s="150">
        <v>0</v>
      </c>
      <c r="K73" s="150">
        <v>0</v>
      </c>
      <c r="L73" s="150">
        <v>3.19</v>
      </c>
      <c r="M73" s="150">
        <f t="shared" si="9"/>
        <v>44.47</v>
      </c>
      <c r="N73" s="151">
        <f t="shared" si="7"/>
        <v>478.68</v>
      </c>
      <c r="O73" s="152">
        <f t="shared" si="6"/>
        <v>708.44640000000004</v>
      </c>
    </row>
    <row r="74" spans="1:15" ht="17.25" hidden="1" x14ac:dyDescent="0.3">
      <c r="A74" s="154"/>
      <c r="B74" s="146">
        <f t="shared" si="8"/>
        <v>73</v>
      </c>
      <c r="C74" s="147" t="s">
        <v>149</v>
      </c>
      <c r="D74" s="153" t="s">
        <v>160</v>
      </c>
      <c r="E74" s="147">
        <v>1004</v>
      </c>
      <c r="F74" s="147" t="s">
        <v>59</v>
      </c>
      <c r="G74" s="148" t="s">
        <v>58</v>
      </c>
      <c r="H74" s="150">
        <v>60.76</v>
      </c>
      <c r="I74" s="150">
        <v>0</v>
      </c>
      <c r="J74" s="150">
        <v>0</v>
      </c>
      <c r="K74" s="150">
        <v>0</v>
      </c>
      <c r="L74" s="150">
        <v>3.33</v>
      </c>
      <c r="M74" s="150">
        <f t="shared" si="9"/>
        <v>64.09</v>
      </c>
      <c r="N74" s="151">
        <f t="shared" si="7"/>
        <v>689.86</v>
      </c>
      <c r="O74" s="152">
        <f t="shared" si="6"/>
        <v>1020.9928</v>
      </c>
    </row>
    <row r="75" spans="1:15" ht="17.25" hidden="1" x14ac:dyDescent="0.3">
      <c r="A75" s="154"/>
      <c r="B75" s="146">
        <f t="shared" si="8"/>
        <v>74</v>
      </c>
      <c r="C75" s="147" t="s">
        <v>149</v>
      </c>
      <c r="D75" s="153" t="s">
        <v>160</v>
      </c>
      <c r="E75" s="147">
        <v>1005</v>
      </c>
      <c r="F75" s="147" t="s">
        <v>59</v>
      </c>
      <c r="G75" s="148" t="s">
        <v>58</v>
      </c>
      <c r="H75" s="150">
        <v>60.76</v>
      </c>
      <c r="I75" s="150">
        <v>0</v>
      </c>
      <c r="J75" s="150">
        <v>0</v>
      </c>
      <c r="K75" s="150">
        <v>0</v>
      </c>
      <c r="L75" s="150">
        <v>3.33</v>
      </c>
      <c r="M75" s="150">
        <f t="shared" si="9"/>
        <v>64.09</v>
      </c>
      <c r="N75" s="151">
        <f t="shared" si="7"/>
        <v>689.86</v>
      </c>
      <c r="O75" s="152">
        <f t="shared" si="6"/>
        <v>1020.9928</v>
      </c>
    </row>
    <row r="76" spans="1:15" ht="17.25" hidden="1" x14ac:dyDescent="0.3">
      <c r="A76" s="154"/>
      <c r="B76" s="146">
        <f t="shared" si="8"/>
        <v>75</v>
      </c>
      <c r="C76" s="147" t="s">
        <v>149</v>
      </c>
      <c r="D76" s="153" t="s">
        <v>160</v>
      </c>
      <c r="E76" s="147">
        <v>1006</v>
      </c>
      <c r="F76" s="147" t="s">
        <v>60</v>
      </c>
      <c r="G76" s="148" t="s">
        <v>58</v>
      </c>
      <c r="H76" s="150">
        <v>38.85</v>
      </c>
      <c r="I76" s="150">
        <v>0</v>
      </c>
      <c r="J76" s="150">
        <v>0</v>
      </c>
      <c r="K76" s="150">
        <v>0</v>
      </c>
      <c r="L76" s="150">
        <v>3.19</v>
      </c>
      <c r="M76" s="150">
        <f t="shared" si="9"/>
        <v>42.04</v>
      </c>
      <c r="N76" s="151">
        <f t="shared" si="7"/>
        <v>452.52</v>
      </c>
      <c r="O76" s="152">
        <f t="shared" si="6"/>
        <v>669.7296</v>
      </c>
    </row>
    <row r="77" spans="1:15" ht="17.25" hidden="1" x14ac:dyDescent="0.3">
      <c r="A77" s="154"/>
      <c r="B77" s="146">
        <f t="shared" si="8"/>
        <v>76</v>
      </c>
      <c r="C77" s="147" t="s">
        <v>149</v>
      </c>
      <c r="D77" s="153" t="s">
        <v>160</v>
      </c>
      <c r="E77" s="147">
        <v>1007</v>
      </c>
      <c r="F77" s="147" t="s">
        <v>60</v>
      </c>
      <c r="G77" s="148" t="s">
        <v>58</v>
      </c>
      <c r="H77" s="150">
        <v>38.85</v>
      </c>
      <c r="I77" s="150">
        <v>0</v>
      </c>
      <c r="J77" s="150">
        <v>0</v>
      </c>
      <c r="K77" s="150">
        <v>0</v>
      </c>
      <c r="L77" s="150">
        <v>3.19</v>
      </c>
      <c r="M77" s="150">
        <f t="shared" si="9"/>
        <v>42.04</v>
      </c>
      <c r="N77" s="151">
        <f t="shared" si="7"/>
        <v>452.52</v>
      </c>
      <c r="O77" s="152">
        <f t="shared" si="6"/>
        <v>669.7296</v>
      </c>
    </row>
    <row r="78" spans="1:15" ht="17.25" hidden="1" x14ac:dyDescent="0.3">
      <c r="A78" s="154"/>
      <c r="B78" s="146">
        <f t="shared" si="8"/>
        <v>77</v>
      </c>
      <c r="C78" s="147" t="s">
        <v>149</v>
      </c>
      <c r="D78" s="153" t="s">
        <v>160</v>
      </c>
      <c r="E78" s="147">
        <v>1008</v>
      </c>
      <c r="F78" s="147" t="s">
        <v>59</v>
      </c>
      <c r="G78" s="148" t="s">
        <v>58</v>
      </c>
      <c r="H78" s="150">
        <v>60.76</v>
      </c>
      <c r="I78" s="150">
        <v>0</v>
      </c>
      <c r="J78" s="150">
        <v>0</v>
      </c>
      <c r="K78" s="150">
        <v>0</v>
      </c>
      <c r="L78" s="150">
        <v>3.33</v>
      </c>
      <c r="M78" s="150">
        <f t="shared" si="9"/>
        <v>64.09</v>
      </c>
      <c r="N78" s="151">
        <f t="shared" si="7"/>
        <v>689.86</v>
      </c>
      <c r="O78" s="152">
        <f t="shared" si="6"/>
        <v>1020.9928</v>
      </c>
    </row>
    <row r="79" spans="1:15" ht="17.25" hidden="1" x14ac:dyDescent="0.3">
      <c r="A79" s="154"/>
      <c r="B79" s="146">
        <f t="shared" si="8"/>
        <v>78</v>
      </c>
      <c r="C79" s="147" t="s">
        <v>149</v>
      </c>
      <c r="D79" s="153" t="s">
        <v>161</v>
      </c>
      <c r="E79" s="147">
        <v>1101</v>
      </c>
      <c r="F79" s="147" t="s">
        <v>59</v>
      </c>
      <c r="G79" s="148" t="s">
        <v>58</v>
      </c>
      <c r="H79" s="150">
        <v>60.76</v>
      </c>
      <c r="I79" s="150">
        <v>0</v>
      </c>
      <c r="J79" s="150">
        <v>0</v>
      </c>
      <c r="K79" s="150">
        <v>0</v>
      </c>
      <c r="L79" s="150">
        <v>3.33</v>
      </c>
      <c r="M79" s="150">
        <f t="shared" si="9"/>
        <v>64.09</v>
      </c>
      <c r="N79" s="151">
        <f t="shared" si="7"/>
        <v>689.86</v>
      </c>
      <c r="O79" s="152">
        <f t="shared" si="6"/>
        <v>1020.9928</v>
      </c>
    </row>
    <row r="80" spans="1:15" ht="17.25" hidden="1" x14ac:dyDescent="0.3">
      <c r="A80" s="154"/>
      <c r="B80" s="146">
        <f t="shared" si="8"/>
        <v>79</v>
      </c>
      <c r="C80" s="147" t="s">
        <v>149</v>
      </c>
      <c r="D80" s="153" t="s">
        <v>161</v>
      </c>
      <c r="E80" s="147">
        <v>1102</v>
      </c>
      <c r="F80" s="147" t="s">
        <v>60</v>
      </c>
      <c r="G80" s="148" t="s">
        <v>58</v>
      </c>
      <c r="H80" s="150">
        <v>41.28</v>
      </c>
      <c r="I80" s="150">
        <v>0</v>
      </c>
      <c r="J80" s="150">
        <v>0</v>
      </c>
      <c r="K80" s="150">
        <v>0</v>
      </c>
      <c r="L80" s="150">
        <v>3.19</v>
      </c>
      <c r="M80" s="150">
        <f t="shared" si="9"/>
        <v>44.47</v>
      </c>
      <c r="N80" s="151">
        <f t="shared" si="7"/>
        <v>478.68</v>
      </c>
      <c r="O80" s="152">
        <f t="shared" si="6"/>
        <v>708.44640000000004</v>
      </c>
    </row>
    <row r="81" spans="1:15" ht="17.25" hidden="1" x14ac:dyDescent="0.3">
      <c r="A81" s="154"/>
      <c r="B81" s="146">
        <f t="shared" si="8"/>
        <v>80</v>
      </c>
      <c r="C81" s="147" t="s">
        <v>149</v>
      </c>
      <c r="D81" s="153" t="s">
        <v>161</v>
      </c>
      <c r="E81" s="147">
        <v>1103</v>
      </c>
      <c r="F81" s="147" t="s">
        <v>60</v>
      </c>
      <c r="G81" s="148" t="s">
        <v>58</v>
      </c>
      <c r="H81" s="150">
        <v>41.28</v>
      </c>
      <c r="I81" s="150">
        <v>0</v>
      </c>
      <c r="J81" s="150">
        <v>0</v>
      </c>
      <c r="K81" s="150">
        <v>0</v>
      </c>
      <c r="L81" s="150">
        <v>3.19</v>
      </c>
      <c r="M81" s="150">
        <f t="shared" si="9"/>
        <v>44.47</v>
      </c>
      <c r="N81" s="151">
        <f t="shared" si="7"/>
        <v>478.68</v>
      </c>
      <c r="O81" s="152">
        <f t="shared" si="6"/>
        <v>708.44640000000004</v>
      </c>
    </row>
    <row r="82" spans="1:15" ht="17.25" hidden="1" x14ac:dyDescent="0.3">
      <c r="A82" s="154"/>
      <c r="B82" s="146">
        <f t="shared" si="8"/>
        <v>81</v>
      </c>
      <c r="C82" s="147" t="s">
        <v>149</v>
      </c>
      <c r="D82" s="153" t="s">
        <v>161</v>
      </c>
      <c r="E82" s="147">
        <v>1104</v>
      </c>
      <c r="F82" s="147" t="s">
        <v>59</v>
      </c>
      <c r="G82" s="148" t="s">
        <v>58</v>
      </c>
      <c r="H82" s="150">
        <v>60.76</v>
      </c>
      <c r="I82" s="150">
        <v>0</v>
      </c>
      <c r="J82" s="150">
        <v>0</v>
      </c>
      <c r="K82" s="150">
        <v>0</v>
      </c>
      <c r="L82" s="150">
        <v>3.33</v>
      </c>
      <c r="M82" s="150">
        <f t="shared" si="9"/>
        <v>64.09</v>
      </c>
      <c r="N82" s="151">
        <f t="shared" si="7"/>
        <v>689.86</v>
      </c>
      <c r="O82" s="152">
        <f t="shared" si="6"/>
        <v>1020.9928</v>
      </c>
    </row>
    <row r="83" spans="1:15" ht="17.25" hidden="1" x14ac:dyDescent="0.3">
      <c r="A83" s="154"/>
      <c r="B83" s="146">
        <f t="shared" si="8"/>
        <v>82</v>
      </c>
      <c r="C83" s="147" t="s">
        <v>149</v>
      </c>
      <c r="D83" s="153" t="s">
        <v>161</v>
      </c>
      <c r="E83" s="147">
        <v>1105</v>
      </c>
      <c r="F83" s="147" t="s">
        <v>59</v>
      </c>
      <c r="G83" s="148" t="s">
        <v>58</v>
      </c>
      <c r="H83" s="150">
        <v>60.76</v>
      </c>
      <c r="I83" s="150">
        <v>0</v>
      </c>
      <c r="J83" s="150">
        <v>0</v>
      </c>
      <c r="K83" s="150">
        <v>0</v>
      </c>
      <c r="L83" s="150">
        <v>3.33</v>
      </c>
      <c r="M83" s="150">
        <f t="shared" si="9"/>
        <v>64.09</v>
      </c>
      <c r="N83" s="151">
        <f t="shared" si="7"/>
        <v>689.86</v>
      </c>
      <c r="O83" s="152">
        <f t="shared" si="6"/>
        <v>1020.9928</v>
      </c>
    </row>
    <row r="84" spans="1:15" ht="17.25" hidden="1" x14ac:dyDescent="0.3">
      <c r="A84" s="154"/>
      <c r="B84" s="146">
        <f t="shared" si="8"/>
        <v>83</v>
      </c>
      <c r="C84" s="147" t="s">
        <v>149</v>
      </c>
      <c r="D84" s="153" t="s">
        <v>161</v>
      </c>
      <c r="E84" s="147">
        <v>1106</v>
      </c>
      <c r="F84" s="147" t="s">
        <v>60</v>
      </c>
      <c r="G84" s="148" t="s">
        <v>58</v>
      </c>
      <c r="H84" s="150">
        <v>38.85</v>
      </c>
      <c r="I84" s="150">
        <v>0</v>
      </c>
      <c r="J84" s="150">
        <v>0</v>
      </c>
      <c r="K84" s="150">
        <v>0</v>
      </c>
      <c r="L84" s="150">
        <v>3.19</v>
      </c>
      <c r="M84" s="150">
        <f t="shared" si="9"/>
        <v>42.04</v>
      </c>
      <c r="N84" s="151">
        <f t="shared" si="7"/>
        <v>452.52</v>
      </c>
      <c r="O84" s="152">
        <f t="shared" si="6"/>
        <v>669.7296</v>
      </c>
    </row>
    <row r="85" spans="1:15" ht="17.25" hidden="1" x14ac:dyDescent="0.3">
      <c r="A85" s="154"/>
      <c r="B85" s="146">
        <f t="shared" si="8"/>
        <v>84</v>
      </c>
      <c r="C85" s="147" t="s">
        <v>149</v>
      </c>
      <c r="D85" s="153" t="s">
        <v>161</v>
      </c>
      <c r="E85" s="147">
        <v>1107</v>
      </c>
      <c r="F85" s="147" t="s">
        <v>60</v>
      </c>
      <c r="G85" s="148" t="s">
        <v>58</v>
      </c>
      <c r="H85" s="150">
        <v>38.85</v>
      </c>
      <c r="I85" s="150">
        <v>0</v>
      </c>
      <c r="J85" s="150">
        <v>0</v>
      </c>
      <c r="K85" s="150">
        <v>0</v>
      </c>
      <c r="L85" s="150">
        <v>3.19</v>
      </c>
      <c r="M85" s="150">
        <f t="shared" si="9"/>
        <v>42.04</v>
      </c>
      <c r="N85" s="151">
        <f t="shared" si="7"/>
        <v>452.52</v>
      </c>
      <c r="O85" s="152">
        <f t="shared" si="6"/>
        <v>669.7296</v>
      </c>
    </row>
    <row r="86" spans="1:15" ht="17.25" hidden="1" x14ac:dyDescent="0.3">
      <c r="A86" s="154"/>
      <c r="B86" s="146">
        <f t="shared" si="8"/>
        <v>85</v>
      </c>
      <c r="C86" s="147" t="s">
        <v>149</v>
      </c>
      <c r="D86" s="153" t="s">
        <v>161</v>
      </c>
      <c r="E86" s="147">
        <v>1108</v>
      </c>
      <c r="F86" s="147" t="s">
        <v>59</v>
      </c>
      <c r="G86" s="148" t="s">
        <v>58</v>
      </c>
      <c r="H86" s="150">
        <v>60.76</v>
      </c>
      <c r="I86" s="150">
        <v>0</v>
      </c>
      <c r="J86" s="150">
        <v>0</v>
      </c>
      <c r="K86" s="150">
        <v>0</v>
      </c>
      <c r="L86" s="150">
        <v>3.33</v>
      </c>
      <c r="M86" s="150">
        <f t="shared" si="9"/>
        <v>64.09</v>
      </c>
      <c r="N86" s="151">
        <f t="shared" si="7"/>
        <v>689.86</v>
      </c>
      <c r="O86" s="152">
        <f t="shared" si="6"/>
        <v>1020.9928</v>
      </c>
    </row>
    <row r="87" spans="1:15" ht="17.25" hidden="1" x14ac:dyDescent="0.3">
      <c r="A87" s="154"/>
      <c r="B87" s="146">
        <f t="shared" si="8"/>
        <v>86</v>
      </c>
      <c r="C87" s="147" t="s">
        <v>149</v>
      </c>
      <c r="D87" s="153" t="s">
        <v>162</v>
      </c>
      <c r="E87" s="147">
        <v>1201</v>
      </c>
      <c r="F87" s="147" t="s">
        <v>59</v>
      </c>
      <c r="G87" s="148" t="s">
        <v>58</v>
      </c>
      <c r="H87" s="150">
        <v>60.76</v>
      </c>
      <c r="I87" s="150">
        <v>0</v>
      </c>
      <c r="J87" s="150">
        <v>0</v>
      </c>
      <c r="K87" s="150">
        <v>0</v>
      </c>
      <c r="L87" s="150">
        <v>3.33</v>
      </c>
      <c r="M87" s="150">
        <f t="shared" si="9"/>
        <v>64.09</v>
      </c>
      <c r="N87" s="151">
        <f t="shared" si="7"/>
        <v>689.86</v>
      </c>
      <c r="O87" s="152">
        <f t="shared" si="6"/>
        <v>1020.9928</v>
      </c>
    </row>
    <row r="88" spans="1:15" ht="17.25" hidden="1" x14ac:dyDescent="0.3">
      <c r="A88" s="154"/>
      <c r="B88" s="146">
        <f t="shared" si="8"/>
        <v>87</v>
      </c>
      <c r="C88" s="147" t="s">
        <v>149</v>
      </c>
      <c r="D88" s="153" t="s">
        <v>162</v>
      </c>
      <c r="E88" s="147">
        <v>1202</v>
      </c>
      <c r="F88" s="147" t="s">
        <v>60</v>
      </c>
      <c r="G88" s="148" t="s">
        <v>58</v>
      </c>
      <c r="H88" s="150">
        <v>41.28</v>
      </c>
      <c r="I88" s="150">
        <v>0</v>
      </c>
      <c r="J88" s="150">
        <v>0</v>
      </c>
      <c r="K88" s="150">
        <v>0</v>
      </c>
      <c r="L88" s="150">
        <v>3.19</v>
      </c>
      <c r="M88" s="150">
        <f t="shared" si="9"/>
        <v>44.47</v>
      </c>
      <c r="N88" s="151">
        <f t="shared" si="7"/>
        <v>478.68</v>
      </c>
      <c r="O88" s="152">
        <f t="shared" si="6"/>
        <v>708.44640000000004</v>
      </c>
    </row>
    <row r="89" spans="1:15" ht="17.25" hidden="1" x14ac:dyDescent="0.3">
      <c r="A89" s="154"/>
      <c r="B89" s="146">
        <f t="shared" si="8"/>
        <v>88</v>
      </c>
      <c r="C89" s="147" t="s">
        <v>149</v>
      </c>
      <c r="D89" s="153" t="s">
        <v>162</v>
      </c>
      <c r="E89" s="147">
        <v>1203</v>
      </c>
      <c r="F89" s="147" t="s">
        <v>157</v>
      </c>
      <c r="G89" s="148" t="s">
        <v>157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f t="shared" si="9"/>
        <v>0</v>
      </c>
      <c r="N89" s="151">
        <f t="shared" si="7"/>
        <v>0</v>
      </c>
      <c r="O89" s="152">
        <f>N89*2</f>
        <v>0</v>
      </c>
    </row>
    <row r="90" spans="1:15" ht="17.25" hidden="1" x14ac:dyDescent="0.3">
      <c r="A90" s="154"/>
      <c r="B90" s="146">
        <f t="shared" si="8"/>
        <v>89</v>
      </c>
      <c r="C90" s="147" t="s">
        <v>149</v>
      </c>
      <c r="D90" s="153" t="s">
        <v>162</v>
      </c>
      <c r="E90" s="147">
        <v>1204</v>
      </c>
      <c r="F90" s="147" t="s">
        <v>59</v>
      </c>
      <c r="G90" s="148" t="s">
        <v>58</v>
      </c>
      <c r="H90" s="150">
        <v>60.76</v>
      </c>
      <c r="I90" s="150">
        <v>0</v>
      </c>
      <c r="J90" s="150">
        <v>0</v>
      </c>
      <c r="K90" s="150">
        <v>0</v>
      </c>
      <c r="L90" s="150">
        <v>3.33</v>
      </c>
      <c r="M90" s="150">
        <f t="shared" si="9"/>
        <v>64.09</v>
      </c>
      <c r="N90" s="151">
        <f t="shared" si="7"/>
        <v>689.86</v>
      </c>
      <c r="O90" s="152">
        <f t="shared" ref="O90:O128" si="10">N90*1.48</f>
        <v>1020.9928</v>
      </c>
    </row>
    <row r="91" spans="1:15" ht="17.25" hidden="1" x14ac:dyDescent="0.3">
      <c r="A91" s="154"/>
      <c r="B91" s="146">
        <f t="shared" si="8"/>
        <v>90</v>
      </c>
      <c r="C91" s="147" t="s">
        <v>149</v>
      </c>
      <c r="D91" s="153" t="s">
        <v>162</v>
      </c>
      <c r="E91" s="147">
        <v>1205</v>
      </c>
      <c r="F91" s="147" t="s">
        <v>59</v>
      </c>
      <c r="G91" s="148" t="s">
        <v>58</v>
      </c>
      <c r="H91" s="150">
        <v>60.76</v>
      </c>
      <c r="I91" s="150">
        <v>0</v>
      </c>
      <c r="J91" s="150">
        <v>0</v>
      </c>
      <c r="K91" s="150">
        <v>0</v>
      </c>
      <c r="L91" s="150">
        <v>3.33</v>
      </c>
      <c r="M91" s="150">
        <f t="shared" si="9"/>
        <v>64.09</v>
      </c>
      <c r="N91" s="151">
        <f t="shared" si="7"/>
        <v>689.86</v>
      </c>
      <c r="O91" s="152">
        <f t="shared" si="10"/>
        <v>1020.9928</v>
      </c>
    </row>
    <row r="92" spans="1:15" ht="17.25" hidden="1" x14ac:dyDescent="0.3">
      <c r="A92" s="154"/>
      <c r="B92" s="146">
        <f t="shared" si="8"/>
        <v>91</v>
      </c>
      <c r="C92" s="147" t="s">
        <v>149</v>
      </c>
      <c r="D92" s="153" t="s">
        <v>162</v>
      </c>
      <c r="E92" s="147">
        <v>1206</v>
      </c>
      <c r="F92" s="147" t="s">
        <v>60</v>
      </c>
      <c r="G92" s="148" t="s">
        <v>58</v>
      </c>
      <c r="H92" s="150">
        <v>38.85</v>
      </c>
      <c r="I92" s="150">
        <v>0</v>
      </c>
      <c r="J92" s="150">
        <v>0</v>
      </c>
      <c r="K92" s="150">
        <v>0</v>
      </c>
      <c r="L92" s="150">
        <v>3.19</v>
      </c>
      <c r="M92" s="150">
        <f t="shared" si="9"/>
        <v>42.04</v>
      </c>
      <c r="N92" s="151">
        <f t="shared" si="7"/>
        <v>452.52</v>
      </c>
      <c r="O92" s="152">
        <f t="shared" si="10"/>
        <v>669.7296</v>
      </c>
    </row>
    <row r="93" spans="1:15" ht="17.25" hidden="1" x14ac:dyDescent="0.3">
      <c r="A93" s="154"/>
      <c r="B93" s="146">
        <f t="shared" si="8"/>
        <v>92</v>
      </c>
      <c r="C93" s="147" t="s">
        <v>149</v>
      </c>
      <c r="D93" s="153" t="s">
        <v>162</v>
      </c>
      <c r="E93" s="147">
        <v>1207</v>
      </c>
      <c r="F93" s="147" t="s">
        <v>60</v>
      </c>
      <c r="G93" s="148" t="s">
        <v>58</v>
      </c>
      <c r="H93" s="150">
        <v>38.85</v>
      </c>
      <c r="I93" s="150">
        <v>0</v>
      </c>
      <c r="J93" s="150">
        <v>0</v>
      </c>
      <c r="K93" s="150">
        <v>0</v>
      </c>
      <c r="L93" s="150">
        <v>3.19</v>
      </c>
      <c r="M93" s="150">
        <f t="shared" si="9"/>
        <v>42.04</v>
      </c>
      <c r="N93" s="151">
        <f t="shared" si="7"/>
        <v>452.52</v>
      </c>
      <c r="O93" s="152">
        <f t="shared" si="10"/>
        <v>669.7296</v>
      </c>
    </row>
    <row r="94" spans="1:15" ht="17.25" hidden="1" x14ac:dyDescent="0.3">
      <c r="A94" s="154"/>
      <c r="B94" s="146">
        <f t="shared" si="8"/>
        <v>93</v>
      </c>
      <c r="C94" s="147" t="s">
        <v>149</v>
      </c>
      <c r="D94" s="153" t="s">
        <v>162</v>
      </c>
      <c r="E94" s="147">
        <v>1208</v>
      </c>
      <c r="F94" s="147" t="s">
        <v>59</v>
      </c>
      <c r="G94" s="148" t="s">
        <v>58</v>
      </c>
      <c r="H94" s="150">
        <v>60.76</v>
      </c>
      <c r="I94" s="150">
        <v>0</v>
      </c>
      <c r="J94" s="150">
        <v>0</v>
      </c>
      <c r="K94" s="150">
        <v>0</v>
      </c>
      <c r="L94" s="150">
        <v>3.33</v>
      </c>
      <c r="M94" s="150">
        <f t="shared" si="9"/>
        <v>64.09</v>
      </c>
      <c r="N94" s="151">
        <f t="shared" si="7"/>
        <v>689.86</v>
      </c>
      <c r="O94" s="152">
        <f t="shared" si="10"/>
        <v>1020.9928</v>
      </c>
    </row>
    <row r="95" spans="1:15" ht="17.25" hidden="1" x14ac:dyDescent="0.3">
      <c r="A95" s="154"/>
      <c r="B95" s="146">
        <f t="shared" si="8"/>
        <v>94</v>
      </c>
      <c r="C95" s="147" t="s">
        <v>149</v>
      </c>
      <c r="D95" s="153" t="s">
        <v>163</v>
      </c>
      <c r="E95" s="147">
        <v>1301</v>
      </c>
      <c r="F95" s="147" t="s">
        <v>59</v>
      </c>
      <c r="G95" s="148" t="s">
        <v>58</v>
      </c>
      <c r="H95" s="150">
        <v>60.76</v>
      </c>
      <c r="I95" s="150">
        <v>0</v>
      </c>
      <c r="J95" s="150">
        <v>0</v>
      </c>
      <c r="K95" s="150">
        <v>0</v>
      </c>
      <c r="L95" s="150">
        <v>3.33</v>
      </c>
      <c r="M95" s="150">
        <f t="shared" si="9"/>
        <v>64.09</v>
      </c>
      <c r="N95" s="151">
        <f t="shared" si="7"/>
        <v>689.86</v>
      </c>
      <c r="O95" s="152">
        <f t="shared" si="10"/>
        <v>1020.9928</v>
      </c>
    </row>
    <row r="96" spans="1:15" ht="17.25" hidden="1" x14ac:dyDescent="0.3">
      <c r="A96" s="154"/>
      <c r="B96" s="146">
        <f t="shared" si="8"/>
        <v>95</v>
      </c>
      <c r="C96" s="147" t="s">
        <v>149</v>
      </c>
      <c r="D96" s="153" t="s">
        <v>163</v>
      </c>
      <c r="E96" s="147">
        <v>1302</v>
      </c>
      <c r="F96" s="147" t="s">
        <v>60</v>
      </c>
      <c r="G96" s="148" t="s">
        <v>58</v>
      </c>
      <c r="H96" s="150">
        <v>41.28</v>
      </c>
      <c r="I96" s="150">
        <v>0</v>
      </c>
      <c r="J96" s="150">
        <v>0</v>
      </c>
      <c r="K96" s="150">
        <v>0</v>
      </c>
      <c r="L96" s="150">
        <v>3.19</v>
      </c>
      <c r="M96" s="150">
        <f t="shared" si="9"/>
        <v>44.47</v>
      </c>
      <c r="N96" s="151">
        <f t="shared" si="7"/>
        <v>478.68</v>
      </c>
      <c r="O96" s="152">
        <f t="shared" si="10"/>
        <v>708.44640000000004</v>
      </c>
    </row>
    <row r="97" spans="1:15" ht="17.25" hidden="1" x14ac:dyDescent="0.3">
      <c r="A97" s="154"/>
      <c r="B97" s="146">
        <f t="shared" si="8"/>
        <v>96</v>
      </c>
      <c r="C97" s="147" t="s">
        <v>149</v>
      </c>
      <c r="D97" s="153" t="s">
        <v>163</v>
      </c>
      <c r="E97" s="147">
        <v>1303</v>
      </c>
      <c r="F97" s="147" t="s">
        <v>60</v>
      </c>
      <c r="G97" s="148" t="s">
        <v>58</v>
      </c>
      <c r="H97" s="150">
        <v>41.28</v>
      </c>
      <c r="I97" s="150">
        <v>0</v>
      </c>
      <c r="J97" s="150">
        <v>0</v>
      </c>
      <c r="K97" s="150">
        <v>0</v>
      </c>
      <c r="L97" s="150">
        <v>3.19</v>
      </c>
      <c r="M97" s="150">
        <f t="shared" si="9"/>
        <v>44.47</v>
      </c>
      <c r="N97" s="151">
        <f t="shared" si="7"/>
        <v>478.68</v>
      </c>
      <c r="O97" s="152">
        <f t="shared" si="10"/>
        <v>708.44640000000004</v>
      </c>
    </row>
    <row r="98" spans="1:15" ht="17.25" hidden="1" x14ac:dyDescent="0.3">
      <c r="A98" s="154"/>
      <c r="B98" s="146">
        <f t="shared" si="8"/>
        <v>97</v>
      </c>
      <c r="C98" s="147" t="s">
        <v>149</v>
      </c>
      <c r="D98" s="153" t="s">
        <v>163</v>
      </c>
      <c r="E98" s="147">
        <v>1304</v>
      </c>
      <c r="F98" s="147" t="s">
        <v>59</v>
      </c>
      <c r="G98" s="148" t="s">
        <v>58</v>
      </c>
      <c r="H98" s="150">
        <v>60.76</v>
      </c>
      <c r="I98" s="150">
        <v>0</v>
      </c>
      <c r="J98" s="150">
        <v>0</v>
      </c>
      <c r="K98" s="150">
        <v>0</v>
      </c>
      <c r="L98" s="150">
        <v>3.33</v>
      </c>
      <c r="M98" s="150">
        <f t="shared" si="9"/>
        <v>64.09</v>
      </c>
      <c r="N98" s="151">
        <f t="shared" si="7"/>
        <v>689.86</v>
      </c>
      <c r="O98" s="152">
        <f t="shared" si="10"/>
        <v>1020.9928</v>
      </c>
    </row>
    <row r="99" spans="1:15" ht="17.25" hidden="1" x14ac:dyDescent="0.3">
      <c r="A99" s="154"/>
      <c r="B99" s="146">
        <f t="shared" si="8"/>
        <v>98</v>
      </c>
      <c r="C99" s="147" t="s">
        <v>149</v>
      </c>
      <c r="D99" s="153" t="s">
        <v>163</v>
      </c>
      <c r="E99" s="147">
        <v>1305</v>
      </c>
      <c r="F99" s="147" t="s">
        <v>59</v>
      </c>
      <c r="G99" s="148" t="s">
        <v>58</v>
      </c>
      <c r="H99" s="150">
        <v>60.76</v>
      </c>
      <c r="I99" s="150">
        <v>0</v>
      </c>
      <c r="J99" s="150">
        <v>0</v>
      </c>
      <c r="K99" s="150">
        <v>0</v>
      </c>
      <c r="L99" s="150">
        <v>3.33</v>
      </c>
      <c r="M99" s="150">
        <f t="shared" si="9"/>
        <v>64.09</v>
      </c>
      <c r="N99" s="151">
        <f t="shared" si="7"/>
        <v>689.86</v>
      </c>
      <c r="O99" s="152">
        <f t="shared" si="10"/>
        <v>1020.9928</v>
      </c>
    </row>
    <row r="100" spans="1:15" ht="17.25" hidden="1" x14ac:dyDescent="0.3">
      <c r="A100" s="154"/>
      <c r="B100" s="146">
        <f t="shared" si="8"/>
        <v>99</v>
      </c>
      <c r="C100" s="147" t="s">
        <v>149</v>
      </c>
      <c r="D100" s="153" t="s">
        <v>163</v>
      </c>
      <c r="E100" s="147">
        <v>1306</v>
      </c>
      <c r="F100" s="147" t="s">
        <v>60</v>
      </c>
      <c r="G100" s="148" t="s">
        <v>58</v>
      </c>
      <c r="H100" s="150">
        <v>38.85</v>
      </c>
      <c r="I100" s="150">
        <v>0</v>
      </c>
      <c r="J100" s="150">
        <v>0</v>
      </c>
      <c r="K100" s="150">
        <v>0</v>
      </c>
      <c r="L100" s="150">
        <v>3.19</v>
      </c>
      <c r="M100" s="150">
        <f t="shared" si="9"/>
        <v>42.04</v>
      </c>
      <c r="N100" s="151">
        <f t="shared" si="7"/>
        <v>452.52</v>
      </c>
      <c r="O100" s="152">
        <f t="shared" si="10"/>
        <v>669.7296</v>
      </c>
    </row>
    <row r="101" spans="1:15" ht="17.25" hidden="1" x14ac:dyDescent="0.3">
      <c r="A101" s="154"/>
      <c r="B101" s="146">
        <f t="shared" si="8"/>
        <v>100</v>
      </c>
      <c r="C101" s="147" t="s">
        <v>149</v>
      </c>
      <c r="D101" s="153" t="s">
        <v>163</v>
      </c>
      <c r="E101" s="147">
        <v>1307</v>
      </c>
      <c r="F101" s="147" t="s">
        <v>60</v>
      </c>
      <c r="G101" s="148" t="s">
        <v>58</v>
      </c>
      <c r="H101" s="150">
        <v>38.85</v>
      </c>
      <c r="I101" s="150">
        <v>0</v>
      </c>
      <c r="J101" s="150">
        <v>0</v>
      </c>
      <c r="K101" s="150">
        <v>0</v>
      </c>
      <c r="L101" s="150">
        <v>3.19</v>
      </c>
      <c r="M101" s="150">
        <f t="shared" si="9"/>
        <v>42.04</v>
      </c>
      <c r="N101" s="151">
        <f t="shared" si="7"/>
        <v>452.52</v>
      </c>
      <c r="O101" s="152">
        <f t="shared" si="10"/>
        <v>669.7296</v>
      </c>
    </row>
    <row r="102" spans="1:15" ht="17.25" hidden="1" x14ac:dyDescent="0.3">
      <c r="A102" s="154"/>
      <c r="B102" s="146">
        <f t="shared" si="8"/>
        <v>101</v>
      </c>
      <c r="C102" s="147" t="s">
        <v>149</v>
      </c>
      <c r="D102" s="153" t="s">
        <v>163</v>
      </c>
      <c r="E102" s="147">
        <v>1308</v>
      </c>
      <c r="F102" s="147" t="s">
        <v>59</v>
      </c>
      <c r="G102" s="148" t="s">
        <v>58</v>
      </c>
      <c r="H102" s="150">
        <v>60.76</v>
      </c>
      <c r="I102" s="150">
        <v>0</v>
      </c>
      <c r="J102" s="150">
        <v>0</v>
      </c>
      <c r="K102" s="150">
        <v>0</v>
      </c>
      <c r="L102" s="150">
        <v>3.33</v>
      </c>
      <c r="M102" s="150">
        <f t="shared" si="9"/>
        <v>64.09</v>
      </c>
      <c r="N102" s="151">
        <f t="shared" si="7"/>
        <v>689.86</v>
      </c>
      <c r="O102" s="152">
        <f t="shared" si="10"/>
        <v>1020.9928</v>
      </c>
    </row>
    <row r="103" spans="1:15" ht="17.25" hidden="1" x14ac:dyDescent="0.3">
      <c r="A103" s="154"/>
      <c r="B103" s="146">
        <f t="shared" si="8"/>
        <v>102</v>
      </c>
      <c r="C103" s="147" t="s">
        <v>149</v>
      </c>
      <c r="D103" s="153" t="s">
        <v>164</v>
      </c>
      <c r="E103" s="147">
        <v>1401</v>
      </c>
      <c r="F103" s="147" t="s">
        <v>59</v>
      </c>
      <c r="G103" s="148" t="s">
        <v>58</v>
      </c>
      <c r="H103" s="150">
        <v>60.76</v>
      </c>
      <c r="I103" s="150">
        <v>0</v>
      </c>
      <c r="J103" s="150">
        <v>0</v>
      </c>
      <c r="K103" s="150">
        <v>0</v>
      </c>
      <c r="L103" s="150">
        <v>3.33</v>
      </c>
      <c r="M103" s="150">
        <f t="shared" si="9"/>
        <v>64.09</v>
      </c>
      <c r="N103" s="151">
        <f t="shared" si="7"/>
        <v>689.86</v>
      </c>
      <c r="O103" s="152">
        <f t="shared" si="10"/>
        <v>1020.9928</v>
      </c>
    </row>
    <row r="104" spans="1:15" ht="17.25" hidden="1" x14ac:dyDescent="0.3">
      <c r="A104" s="154"/>
      <c r="B104" s="146">
        <f t="shared" si="8"/>
        <v>103</v>
      </c>
      <c r="C104" s="147" t="s">
        <v>149</v>
      </c>
      <c r="D104" s="153" t="s">
        <v>164</v>
      </c>
      <c r="E104" s="147">
        <v>1402</v>
      </c>
      <c r="F104" s="147" t="s">
        <v>60</v>
      </c>
      <c r="G104" s="148" t="s">
        <v>58</v>
      </c>
      <c r="H104" s="150">
        <v>41.28</v>
      </c>
      <c r="I104" s="150">
        <v>0</v>
      </c>
      <c r="J104" s="150">
        <v>0</v>
      </c>
      <c r="K104" s="150">
        <v>0</v>
      </c>
      <c r="L104" s="150">
        <v>3.19</v>
      </c>
      <c r="M104" s="150">
        <f t="shared" si="9"/>
        <v>44.47</v>
      </c>
      <c r="N104" s="151">
        <f t="shared" si="7"/>
        <v>478.68</v>
      </c>
      <c r="O104" s="152">
        <f t="shared" si="10"/>
        <v>708.44640000000004</v>
      </c>
    </row>
    <row r="105" spans="1:15" ht="17.25" hidden="1" x14ac:dyDescent="0.3">
      <c r="A105" s="154"/>
      <c r="B105" s="146">
        <f t="shared" si="8"/>
        <v>104</v>
      </c>
      <c r="C105" s="147" t="s">
        <v>149</v>
      </c>
      <c r="D105" s="153" t="s">
        <v>164</v>
      </c>
      <c r="E105" s="147">
        <v>1403</v>
      </c>
      <c r="F105" s="147" t="s">
        <v>60</v>
      </c>
      <c r="G105" s="148" t="s">
        <v>58</v>
      </c>
      <c r="H105" s="150">
        <v>41.28</v>
      </c>
      <c r="I105" s="150">
        <v>0</v>
      </c>
      <c r="J105" s="150">
        <v>0</v>
      </c>
      <c r="K105" s="150">
        <v>0</v>
      </c>
      <c r="L105" s="150">
        <v>3.19</v>
      </c>
      <c r="M105" s="150">
        <f t="shared" si="9"/>
        <v>44.47</v>
      </c>
      <c r="N105" s="151">
        <f t="shared" si="7"/>
        <v>478.68</v>
      </c>
      <c r="O105" s="152">
        <f t="shared" si="10"/>
        <v>708.44640000000004</v>
      </c>
    </row>
    <row r="106" spans="1:15" ht="17.25" hidden="1" x14ac:dyDescent="0.3">
      <c r="A106" s="154"/>
      <c r="B106" s="146">
        <f t="shared" si="8"/>
        <v>105</v>
      </c>
      <c r="C106" s="147" t="s">
        <v>149</v>
      </c>
      <c r="D106" s="153" t="s">
        <v>164</v>
      </c>
      <c r="E106" s="147">
        <v>1404</v>
      </c>
      <c r="F106" s="147" t="s">
        <v>59</v>
      </c>
      <c r="G106" s="148" t="s">
        <v>58</v>
      </c>
      <c r="H106" s="150">
        <v>60.76</v>
      </c>
      <c r="I106" s="150">
        <v>0</v>
      </c>
      <c r="J106" s="150">
        <v>0</v>
      </c>
      <c r="K106" s="150">
        <v>0</v>
      </c>
      <c r="L106" s="150">
        <v>3.33</v>
      </c>
      <c r="M106" s="150">
        <f t="shared" si="9"/>
        <v>64.09</v>
      </c>
      <c r="N106" s="151">
        <f t="shared" si="7"/>
        <v>689.86</v>
      </c>
      <c r="O106" s="152">
        <f t="shared" si="10"/>
        <v>1020.9928</v>
      </c>
    </row>
    <row r="107" spans="1:15" ht="17.25" hidden="1" x14ac:dyDescent="0.3">
      <c r="A107" s="154"/>
      <c r="B107" s="146">
        <f t="shared" si="8"/>
        <v>106</v>
      </c>
      <c r="C107" s="147" t="s">
        <v>149</v>
      </c>
      <c r="D107" s="153" t="s">
        <v>164</v>
      </c>
      <c r="E107" s="147">
        <v>1405</v>
      </c>
      <c r="F107" s="147" t="s">
        <v>59</v>
      </c>
      <c r="G107" s="148" t="s">
        <v>58</v>
      </c>
      <c r="H107" s="150">
        <v>60.76</v>
      </c>
      <c r="I107" s="150">
        <v>0</v>
      </c>
      <c r="J107" s="150">
        <v>0</v>
      </c>
      <c r="K107" s="150">
        <v>0</v>
      </c>
      <c r="L107" s="150">
        <v>3.33</v>
      </c>
      <c r="M107" s="150">
        <f t="shared" si="9"/>
        <v>64.09</v>
      </c>
      <c r="N107" s="151">
        <f t="shared" si="7"/>
        <v>689.86</v>
      </c>
      <c r="O107" s="152">
        <f t="shared" si="10"/>
        <v>1020.9928</v>
      </c>
    </row>
    <row r="108" spans="1:15" ht="17.25" hidden="1" x14ac:dyDescent="0.3">
      <c r="A108" s="154"/>
      <c r="B108" s="146">
        <f t="shared" si="8"/>
        <v>107</v>
      </c>
      <c r="C108" s="147" t="s">
        <v>149</v>
      </c>
      <c r="D108" s="153" t="s">
        <v>164</v>
      </c>
      <c r="E108" s="147">
        <v>1406</v>
      </c>
      <c r="F108" s="147" t="s">
        <v>60</v>
      </c>
      <c r="G108" s="148" t="s">
        <v>58</v>
      </c>
      <c r="H108" s="150">
        <v>38.85</v>
      </c>
      <c r="I108" s="150">
        <v>0</v>
      </c>
      <c r="J108" s="150">
        <v>0</v>
      </c>
      <c r="K108" s="150">
        <v>0</v>
      </c>
      <c r="L108" s="150">
        <v>3.19</v>
      </c>
      <c r="M108" s="150">
        <f t="shared" si="9"/>
        <v>42.04</v>
      </c>
      <c r="N108" s="151">
        <f t="shared" si="7"/>
        <v>452.52</v>
      </c>
      <c r="O108" s="152">
        <f t="shared" si="10"/>
        <v>669.7296</v>
      </c>
    </row>
    <row r="109" spans="1:15" ht="17.25" hidden="1" x14ac:dyDescent="0.3">
      <c r="A109" s="154"/>
      <c r="B109" s="146">
        <f t="shared" si="8"/>
        <v>108</v>
      </c>
      <c r="C109" s="147" t="s">
        <v>149</v>
      </c>
      <c r="D109" s="153" t="s">
        <v>164</v>
      </c>
      <c r="E109" s="147">
        <v>1407</v>
      </c>
      <c r="F109" s="147" t="s">
        <v>60</v>
      </c>
      <c r="G109" s="148" t="s">
        <v>58</v>
      </c>
      <c r="H109" s="150">
        <v>38.85</v>
      </c>
      <c r="I109" s="150">
        <v>0</v>
      </c>
      <c r="J109" s="150">
        <v>0</v>
      </c>
      <c r="K109" s="150">
        <v>0</v>
      </c>
      <c r="L109" s="150">
        <v>3.19</v>
      </c>
      <c r="M109" s="150">
        <f t="shared" si="9"/>
        <v>42.04</v>
      </c>
      <c r="N109" s="151">
        <f t="shared" si="7"/>
        <v>452.52</v>
      </c>
      <c r="O109" s="152">
        <f t="shared" si="10"/>
        <v>669.7296</v>
      </c>
    </row>
    <row r="110" spans="1:15" ht="17.25" hidden="1" x14ac:dyDescent="0.3">
      <c r="A110" s="154"/>
      <c r="B110" s="146">
        <f t="shared" si="8"/>
        <v>109</v>
      </c>
      <c r="C110" s="147" t="s">
        <v>149</v>
      </c>
      <c r="D110" s="153" t="s">
        <v>164</v>
      </c>
      <c r="E110" s="147">
        <v>1408</v>
      </c>
      <c r="F110" s="147" t="s">
        <v>59</v>
      </c>
      <c r="G110" s="148" t="s">
        <v>58</v>
      </c>
      <c r="H110" s="150">
        <v>60.76</v>
      </c>
      <c r="I110" s="150">
        <v>0</v>
      </c>
      <c r="J110" s="150">
        <v>0</v>
      </c>
      <c r="K110" s="150">
        <v>0</v>
      </c>
      <c r="L110" s="150">
        <v>3.33</v>
      </c>
      <c r="M110" s="150">
        <f t="shared" si="9"/>
        <v>64.09</v>
      </c>
      <c r="N110" s="151">
        <f t="shared" si="7"/>
        <v>689.86</v>
      </c>
      <c r="O110" s="152">
        <f t="shared" si="10"/>
        <v>1020.9928</v>
      </c>
    </row>
    <row r="111" spans="1:15" ht="17.25" hidden="1" x14ac:dyDescent="0.3">
      <c r="A111" s="154"/>
      <c r="B111" s="146">
        <f t="shared" si="8"/>
        <v>110</v>
      </c>
      <c r="C111" s="147" t="s">
        <v>149</v>
      </c>
      <c r="D111" s="153" t="s">
        <v>165</v>
      </c>
      <c r="E111" s="147">
        <v>1501</v>
      </c>
      <c r="F111" s="147" t="s">
        <v>59</v>
      </c>
      <c r="G111" s="148" t="s">
        <v>58</v>
      </c>
      <c r="H111" s="150">
        <v>60.76</v>
      </c>
      <c r="I111" s="150">
        <v>0</v>
      </c>
      <c r="J111" s="150">
        <v>0</v>
      </c>
      <c r="K111" s="150">
        <v>0</v>
      </c>
      <c r="L111" s="150">
        <v>3.33</v>
      </c>
      <c r="M111" s="150">
        <f t="shared" si="9"/>
        <v>64.09</v>
      </c>
      <c r="N111" s="151">
        <f t="shared" si="7"/>
        <v>689.86</v>
      </c>
      <c r="O111" s="152">
        <f t="shared" si="10"/>
        <v>1020.9928</v>
      </c>
    </row>
    <row r="112" spans="1:15" ht="17.25" hidden="1" x14ac:dyDescent="0.3">
      <c r="A112" s="154"/>
      <c r="B112" s="146">
        <f t="shared" si="8"/>
        <v>111</v>
      </c>
      <c r="C112" s="147" t="s">
        <v>149</v>
      </c>
      <c r="D112" s="153" t="s">
        <v>165</v>
      </c>
      <c r="E112" s="147">
        <v>1502</v>
      </c>
      <c r="F112" s="147" t="s">
        <v>60</v>
      </c>
      <c r="G112" s="148" t="s">
        <v>58</v>
      </c>
      <c r="H112" s="150">
        <v>41.28</v>
      </c>
      <c r="I112" s="150">
        <v>0</v>
      </c>
      <c r="J112" s="150">
        <v>0</v>
      </c>
      <c r="K112" s="150">
        <v>0</v>
      </c>
      <c r="L112" s="150">
        <v>3.19</v>
      </c>
      <c r="M112" s="150">
        <f t="shared" si="9"/>
        <v>44.47</v>
      </c>
      <c r="N112" s="151">
        <f t="shared" si="7"/>
        <v>478.68</v>
      </c>
      <c r="O112" s="152">
        <f t="shared" si="10"/>
        <v>708.44640000000004</v>
      </c>
    </row>
    <row r="113" spans="1:15" ht="17.25" hidden="1" x14ac:dyDescent="0.3">
      <c r="A113" s="154"/>
      <c r="B113" s="146">
        <f t="shared" si="8"/>
        <v>112</v>
      </c>
      <c r="C113" s="147" t="s">
        <v>149</v>
      </c>
      <c r="D113" s="153" t="s">
        <v>165</v>
      </c>
      <c r="E113" s="147">
        <v>1503</v>
      </c>
      <c r="F113" s="147" t="s">
        <v>60</v>
      </c>
      <c r="G113" s="148" t="s">
        <v>58</v>
      </c>
      <c r="H113" s="150">
        <v>41.28</v>
      </c>
      <c r="I113" s="150">
        <v>0</v>
      </c>
      <c r="J113" s="150">
        <v>0</v>
      </c>
      <c r="K113" s="150">
        <v>0</v>
      </c>
      <c r="L113" s="150">
        <v>3.19</v>
      </c>
      <c r="M113" s="150">
        <f t="shared" si="9"/>
        <v>44.47</v>
      </c>
      <c r="N113" s="151">
        <f t="shared" si="7"/>
        <v>478.68</v>
      </c>
      <c r="O113" s="152">
        <f t="shared" si="10"/>
        <v>708.44640000000004</v>
      </c>
    </row>
    <row r="114" spans="1:15" ht="17.25" hidden="1" x14ac:dyDescent="0.3">
      <c r="A114" s="154"/>
      <c r="B114" s="146">
        <f t="shared" si="8"/>
        <v>113</v>
      </c>
      <c r="C114" s="147" t="s">
        <v>149</v>
      </c>
      <c r="D114" s="153" t="s">
        <v>165</v>
      </c>
      <c r="E114" s="147">
        <v>1504</v>
      </c>
      <c r="F114" s="147" t="s">
        <v>59</v>
      </c>
      <c r="G114" s="148" t="s">
        <v>58</v>
      </c>
      <c r="H114" s="150">
        <v>60.76</v>
      </c>
      <c r="I114" s="150">
        <v>0</v>
      </c>
      <c r="J114" s="150">
        <v>0</v>
      </c>
      <c r="K114" s="150">
        <v>0</v>
      </c>
      <c r="L114" s="150">
        <v>3.33</v>
      </c>
      <c r="M114" s="150">
        <f t="shared" si="9"/>
        <v>64.09</v>
      </c>
      <c r="N114" s="151">
        <f t="shared" si="7"/>
        <v>689.86</v>
      </c>
      <c r="O114" s="152">
        <f t="shared" si="10"/>
        <v>1020.9928</v>
      </c>
    </row>
    <row r="115" spans="1:15" ht="17.25" hidden="1" x14ac:dyDescent="0.3">
      <c r="A115" s="154"/>
      <c r="B115" s="146">
        <f t="shared" si="8"/>
        <v>114</v>
      </c>
      <c r="C115" s="147" t="s">
        <v>149</v>
      </c>
      <c r="D115" s="153" t="s">
        <v>165</v>
      </c>
      <c r="E115" s="147">
        <v>1505</v>
      </c>
      <c r="F115" s="147" t="s">
        <v>59</v>
      </c>
      <c r="G115" s="148" t="s">
        <v>58</v>
      </c>
      <c r="H115" s="150">
        <v>60.76</v>
      </c>
      <c r="I115" s="150">
        <v>0</v>
      </c>
      <c r="J115" s="150">
        <v>0</v>
      </c>
      <c r="K115" s="150">
        <v>0</v>
      </c>
      <c r="L115" s="150">
        <v>3.33</v>
      </c>
      <c r="M115" s="150">
        <f t="shared" si="9"/>
        <v>64.09</v>
      </c>
      <c r="N115" s="151">
        <f t="shared" si="7"/>
        <v>689.86</v>
      </c>
      <c r="O115" s="152">
        <f t="shared" si="10"/>
        <v>1020.9928</v>
      </c>
    </row>
    <row r="116" spans="1:15" ht="17.25" hidden="1" x14ac:dyDescent="0.3">
      <c r="A116" s="154"/>
      <c r="B116" s="146">
        <f t="shared" si="8"/>
        <v>115</v>
      </c>
      <c r="C116" s="147" t="s">
        <v>149</v>
      </c>
      <c r="D116" s="153" t="s">
        <v>165</v>
      </c>
      <c r="E116" s="147">
        <v>1506</v>
      </c>
      <c r="F116" s="147" t="s">
        <v>60</v>
      </c>
      <c r="G116" s="148" t="s">
        <v>58</v>
      </c>
      <c r="H116" s="150">
        <v>38.85</v>
      </c>
      <c r="I116" s="150">
        <v>0</v>
      </c>
      <c r="J116" s="150">
        <v>0</v>
      </c>
      <c r="K116" s="150">
        <v>0</v>
      </c>
      <c r="L116" s="150">
        <v>3.19</v>
      </c>
      <c r="M116" s="150">
        <f t="shared" si="9"/>
        <v>42.04</v>
      </c>
      <c r="N116" s="151">
        <f t="shared" si="7"/>
        <v>452.52</v>
      </c>
      <c r="O116" s="152">
        <f t="shared" si="10"/>
        <v>669.7296</v>
      </c>
    </row>
    <row r="117" spans="1:15" ht="17.25" hidden="1" x14ac:dyDescent="0.3">
      <c r="A117" s="154"/>
      <c r="B117" s="146">
        <f t="shared" si="8"/>
        <v>116</v>
      </c>
      <c r="C117" s="147" t="s">
        <v>149</v>
      </c>
      <c r="D117" s="153" t="s">
        <v>165</v>
      </c>
      <c r="E117" s="147">
        <v>1507</v>
      </c>
      <c r="F117" s="147" t="s">
        <v>60</v>
      </c>
      <c r="G117" s="148" t="s">
        <v>58</v>
      </c>
      <c r="H117" s="150">
        <v>38.85</v>
      </c>
      <c r="I117" s="150">
        <v>0</v>
      </c>
      <c r="J117" s="150">
        <v>0</v>
      </c>
      <c r="K117" s="150">
        <v>0</v>
      </c>
      <c r="L117" s="150">
        <v>3.19</v>
      </c>
      <c r="M117" s="150">
        <f t="shared" si="9"/>
        <v>42.04</v>
      </c>
      <c r="N117" s="151">
        <f t="shared" si="7"/>
        <v>452.52</v>
      </c>
      <c r="O117" s="152">
        <f t="shared" si="10"/>
        <v>669.7296</v>
      </c>
    </row>
    <row r="118" spans="1:15" ht="17.25" hidden="1" x14ac:dyDescent="0.3">
      <c r="A118" s="154"/>
      <c r="B118" s="146">
        <f t="shared" si="8"/>
        <v>117</v>
      </c>
      <c r="C118" s="147" t="s">
        <v>149</v>
      </c>
      <c r="D118" s="153" t="s">
        <v>165</v>
      </c>
      <c r="E118" s="147">
        <v>1508</v>
      </c>
      <c r="F118" s="147" t="s">
        <v>59</v>
      </c>
      <c r="G118" s="148" t="s">
        <v>58</v>
      </c>
      <c r="H118" s="150">
        <v>60.76</v>
      </c>
      <c r="I118" s="150">
        <v>0</v>
      </c>
      <c r="J118" s="150">
        <v>0</v>
      </c>
      <c r="K118" s="150">
        <v>0</v>
      </c>
      <c r="L118" s="150">
        <v>3.33</v>
      </c>
      <c r="M118" s="150">
        <f t="shared" si="9"/>
        <v>64.09</v>
      </c>
      <c r="N118" s="151">
        <f t="shared" si="7"/>
        <v>689.86</v>
      </c>
      <c r="O118" s="152">
        <f t="shared" si="10"/>
        <v>1020.9928</v>
      </c>
    </row>
    <row r="119" spans="1:15" ht="17.25" hidden="1" x14ac:dyDescent="0.3">
      <c r="A119" s="154"/>
      <c r="B119" s="146">
        <f t="shared" si="8"/>
        <v>118</v>
      </c>
      <c r="C119" s="147" t="s">
        <v>149</v>
      </c>
      <c r="D119" s="153" t="s">
        <v>166</v>
      </c>
      <c r="E119" s="147">
        <v>1601</v>
      </c>
      <c r="F119" s="147" t="s">
        <v>59</v>
      </c>
      <c r="G119" s="148" t="s">
        <v>58</v>
      </c>
      <c r="H119" s="150">
        <v>60.76</v>
      </c>
      <c r="I119" s="150">
        <v>0</v>
      </c>
      <c r="J119" s="150">
        <v>0</v>
      </c>
      <c r="K119" s="150">
        <v>0</v>
      </c>
      <c r="L119" s="150">
        <v>3.33</v>
      </c>
      <c r="M119" s="150">
        <f t="shared" si="9"/>
        <v>64.09</v>
      </c>
      <c r="N119" s="151">
        <f t="shared" si="7"/>
        <v>689.86</v>
      </c>
      <c r="O119" s="152">
        <f t="shared" si="10"/>
        <v>1020.9928</v>
      </c>
    </row>
    <row r="120" spans="1:15" ht="17.25" hidden="1" x14ac:dyDescent="0.3">
      <c r="A120" s="154"/>
      <c r="B120" s="146">
        <f t="shared" si="8"/>
        <v>119</v>
      </c>
      <c r="C120" s="147" t="s">
        <v>149</v>
      </c>
      <c r="D120" s="153" t="s">
        <v>166</v>
      </c>
      <c r="E120" s="147">
        <v>1602</v>
      </c>
      <c r="F120" s="147" t="s">
        <v>60</v>
      </c>
      <c r="G120" s="148" t="s">
        <v>58</v>
      </c>
      <c r="H120" s="150">
        <v>41.28</v>
      </c>
      <c r="I120" s="150">
        <v>0</v>
      </c>
      <c r="J120" s="150">
        <v>0</v>
      </c>
      <c r="K120" s="150">
        <v>0</v>
      </c>
      <c r="L120" s="150">
        <v>3.19</v>
      </c>
      <c r="M120" s="150">
        <f t="shared" si="9"/>
        <v>44.47</v>
      </c>
      <c r="N120" s="151">
        <f t="shared" si="7"/>
        <v>478.68</v>
      </c>
      <c r="O120" s="152">
        <f t="shared" si="10"/>
        <v>708.44640000000004</v>
      </c>
    </row>
    <row r="121" spans="1:15" ht="17.25" hidden="1" x14ac:dyDescent="0.3">
      <c r="A121" s="154"/>
      <c r="B121" s="146">
        <f t="shared" si="8"/>
        <v>120</v>
      </c>
      <c r="C121" s="147" t="s">
        <v>149</v>
      </c>
      <c r="D121" s="153" t="s">
        <v>166</v>
      </c>
      <c r="E121" s="147">
        <v>1603</v>
      </c>
      <c r="F121" s="147" t="s">
        <v>60</v>
      </c>
      <c r="G121" s="148" t="s">
        <v>58</v>
      </c>
      <c r="H121" s="150">
        <v>41.28</v>
      </c>
      <c r="I121" s="150">
        <v>0</v>
      </c>
      <c r="J121" s="150">
        <v>0</v>
      </c>
      <c r="K121" s="150">
        <v>0</v>
      </c>
      <c r="L121" s="150">
        <v>3.19</v>
      </c>
      <c r="M121" s="150">
        <f t="shared" si="9"/>
        <v>44.47</v>
      </c>
      <c r="N121" s="151">
        <f t="shared" si="7"/>
        <v>478.68</v>
      </c>
      <c r="O121" s="152">
        <f t="shared" si="10"/>
        <v>708.44640000000004</v>
      </c>
    </row>
    <row r="122" spans="1:15" ht="17.25" hidden="1" x14ac:dyDescent="0.3">
      <c r="A122" s="154"/>
      <c r="B122" s="146">
        <f t="shared" si="8"/>
        <v>121</v>
      </c>
      <c r="C122" s="147" t="s">
        <v>149</v>
      </c>
      <c r="D122" s="153" t="s">
        <v>166</v>
      </c>
      <c r="E122" s="147">
        <v>1604</v>
      </c>
      <c r="F122" s="147" t="s">
        <v>59</v>
      </c>
      <c r="G122" s="148" t="s">
        <v>58</v>
      </c>
      <c r="H122" s="150">
        <v>60.76</v>
      </c>
      <c r="I122" s="150">
        <v>0</v>
      </c>
      <c r="J122" s="150">
        <v>0</v>
      </c>
      <c r="K122" s="150">
        <v>0</v>
      </c>
      <c r="L122" s="150">
        <v>3.33</v>
      </c>
      <c r="M122" s="150">
        <f t="shared" si="9"/>
        <v>64.09</v>
      </c>
      <c r="N122" s="151">
        <f t="shared" si="7"/>
        <v>689.86</v>
      </c>
      <c r="O122" s="152">
        <f t="shared" si="10"/>
        <v>1020.9928</v>
      </c>
    </row>
    <row r="123" spans="1:15" ht="17.25" hidden="1" x14ac:dyDescent="0.3">
      <c r="A123" s="154"/>
      <c r="B123" s="146">
        <f t="shared" si="8"/>
        <v>122</v>
      </c>
      <c r="C123" s="147" t="s">
        <v>149</v>
      </c>
      <c r="D123" s="153" t="s">
        <v>166</v>
      </c>
      <c r="E123" s="147">
        <v>1605</v>
      </c>
      <c r="F123" s="147" t="s">
        <v>59</v>
      </c>
      <c r="G123" s="148" t="s">
        <v>58</v>
      </c>
      <c r="H123" s="150">
        <v>60.76</v>
      </c>
      <c r="I123" s="150">
        <v>0</v>
      </c>
      <c r="J123" s="150">
        <v>0</v>
      </c>
      <c r="K123" s="150">
        <v>0</v>
      </c>
      <c r="L123" s="150">
        <v>3.33</v>
      </c>
      <c r="M123" s="150">
        <f t="shared" si="9"/>
        <v>64.09</v>
      </c>
      <c r="N123" s="151">
        <f t="shared" si="7"/>
        <v>689.86</v>
      </c>
      <c r="O123" s="152">
        <f t="shared" si="10"/>
        <v>1020.9928</v>
      </c>
    </row>
    <row r="124" spans="1:15" ht="17.25" hidden="1" x14ac:dyDescent="0.3">
      <c r="A124" s="154"/>
      <c r="B124" s="146">
        <f t="shared" si="8"/>
        <v>123</v>
      </c>
      <c r="C124" s="147" t="s">
        <v>149</v>
      </c>
      <c r="D124" s="153" t="s">
        <v>166</v>
      </c>
      <c r="E124" s="147">
        <v>1606</v>
      </c>
      <c r="F124" s="147" t="s">
        <v>60</v>
      </c>
      <c r="G124" s="148" t="s">
        <v>58</v>
      </c>
      <c r="H124" s="150">
        <v>38.85</v>
      </c>
      <c r="I124" s="150">
        <v>0</v>
      </c>
      <c r="J124" s="150">
        <v>0</v>
      </c>
      <c r="K124" s="150">
        <v>0</v>
      </c>
      <c r="L124" s="150">
        <v>3.19</v>
      </c>
      <c r="M124" s="150">
        <f t="shared" si="9"/>
        <v>42.04</v>
      </c>
      <c r="N124" s="151">
        <f t="shared" si="7"/>
        <v>452.52</v>
      </c>
      <c r="O124" s="152">
        <f t="shared" si="10"/>
        <v>669.7296</v>
      </c>
    </row>
    <row r="125" spans="1:15" ht="17.25" hidden="1" x14ac:dyDescent="0.3">
      <c r="A125" s="154"/>
      <c r="B125" s="146">
        <f t="shared" si="8"/>
        <v>124</v>
      </c>
      <c r="C125" s="147" t="s">
        <v>149</v>
      </c>
      <c r="D125" s="153" t="s">
        <v>166</v>
      </c>
      <c r="E125" s="147">
        <v>1607</v>
      </c>
      <c r="F125" s="147" t="s">
        <v>60</v>
      </c>
      <c r="G125" s="148" t="s">
        <v>58</v>
      </c>
      <c r="H125" s="150">
        <v>38.85</v>
      </c>
      <c r="I125" s="150">
        <v>0</v>
      </c>
      <c r="J125" s="150">
        <v>0</v>
      </c>
      <c r="K125" s="150">
        <v>0</v>
      </c>
      <c r="L125" s="150">
        <v>3.19</v>
      </c>
      <c r="M125" s="150">
        <f t="shared" si="9"/>
        <v>42.04</v>
      </c>
      <c r="N125" s="151">
        <f t="shared" si="7"/>
        <v>452.52</v>
      </c>
      <c r="O125" s="152">
        <f t="shared" si="10"/>
        <v>669.7296</v>
      </c>
    </row>
    <row r="126" spans="1:15" ht="17.25" hidden="1" x14ac:dyDescent="0.3">
      <c r="A126" s="154"/>
      <c r="B126" s="146">
        <f t="shared" si="8"/>
        <v>125</v>
      </c>
      <c r="C126" s="147" t="s">
        <v>149</v>
      </c>
      <c r="D126" s="153" t="s">
        <v>166</v>
      </c>
      <c r="E126" s="147">
        <v>1608</v>
      </c>
      <c r="F126" s="147" t="s">
        <v>59</v>
      </c>
      <c r="G126" s="148" t="s">
        <v>58</v>
      </c>
      <c r="H126" s="150">
        <v>60.76</v>
      </c>
      <c r="I126" s="150">
        <v>0</v>
      </c>
      <c r="J126" s="150">
        <v>0</v>
      </c>
      <c r="K126" s="150">
        <v>0</v>
      </c>
      <c r="L126" s="150">
        <v>3.33</v>
      </c>
      <c r="M126" s="150">
        <f t="shared" si="9"/>
        <v>64.09</v>
      </c>
      <c r="N126" s="151">
        <f t="shared" si="7"/>
        <v>689.86</v>
      </c>
      <c r="O126" s="152">
        <f t="shared" si="10"/>
        <v>1020.9928</v>
      </c>
    </row>
    <row r="127" spans="1:15" ht="17.25" hidden="1" x14ac:dyDescent="0.3">
      <c r="A127" s="154"/>
      <c r="B127" s="146">
        <f t="shared" si="8"/>
        <v>126</v>
      </c>
      <c r="C127" s="147" t="s">
        <v>149</v>
      </c>
      <c r="D127" s="153" t="s">
        <v>167</v>
      </c>
      <c r="E127" s="147">
        <v>1701</v>
      </c>
      <c r="F127" s="147" t="s">
        <v>59</v>
      </c>
      <c r="G127" s="148" t="s">
        <v>58</v>
      </c>
      <c r="H127" s="150">
        <v>60.76</v>
      </c>
      <c r="I127" s="150">
        <v>0</v>
      </c>
      <c r="J127" s="150">
        <v>0</v>
      </c>
      <c r="K127" s="150">
        <v>0</v>
      </c>
      <c r="L127" s="150">
        <v>3.33</v>
      </c>
      <c r="M127" s="150">
        <f t="shared" si="9"/>
        <v>64.09</v>
      </c>
      <c r="N127" s="151">
        <f t="shared" si="7"/>
        <v>689.86</v>
      </c>
      <c r="O127" s="152">
        <f t="shared" si="10"/>
        <v>1020.9928</v>
      </c>
    </row>
    <row r="128" spans="1:15" ht="17.25" hidden="1" x14ac:dyDescent="0.3">
      <c r="A128" s="154"/>
      <c r="B128" s="146">
        <f t="shared" si="8"/>
        <v>127</v>
      </c>
      <c r="C128" s="147" t="s">
        <v>149</v>
      </c>
      <c r="D128" s="153" t="s">
        <v>167</v>
      </c>
      <c r="E128" s="147">
        <v>1702</v>
      </c>
      <c r="F128" s="147" t="s">
        <v>60</v>
      </c>
      <c r="G128" s="148" t="s">
        <v>58</v>
      </c>
      <c r="H128" s="150">
        <v>41.28</v>
      </c>
      <c r="I128" s="150">
        <v>0</v>
      </c>
      <c r="J128" s="150">
        <v>0</v>
      </c>
      <c r="K128" s="150">
        <v>0</v>
      </c>
      <c r="L128" s="150">
        <v>3.19</v>
      </c>
      <c r="M128" s="150">
        <f t="shared" si="9"/>
        <v>44.47</v>
      </c>
      <c r="N128" s="151">
        <f t="shared" si="7"/>
        <v>478.68</v>
      </c>
      <c r="O128" s="152">
        <f t="shared" si="10"/>
        <v>708.44640000000004</v>
      </c>
    </row>
    <row r="129" spans="1:15" ht="17.25" hidden="1" x14ac:dyDescent="0.3">
      <c r="A129" s="154"/>
      <c r="B129" s="146">
        <f t="shared" si="8"/>
        <v>128</v>
      </c>
      <c r="C129" s="147" t="s">
        <v>149</v>
      </c>
      <c r="D129" s="153" t="s">
        <v>167</v>
      </c>
      <c r="E129" s="147">
        <v>1703</v>
      </c>
      <c r="F129" s="147" t="s">
        <v>157</v>
      </c>
      <c r="G129" s="148" t="s">
        <v>157</v>
      </c>
      <c r="H129" s="150">
        <v>0</v>
      </c>
      <c r="I129" s="150">
        <v>0</v>
      </c>
      <c r="J129" s="150">
        <v>0</v>
      </c>
      <c r="K129" s="150">
        <v>0</v>
      </c>
      <c r="L129" s="150">
        <v>0</v>
      </c>
      <c r="M129" s="150">
        <f t="shared" si="9"/>
        <v>0</v>
      </c>
      <c r="N129" s="151">
        <f t="shared" si="7"/>
        <v>0</v>
      </c>
      <c r="O129" s="152">
        <f>N129*2</f>
        <v>0</v>
      </c>
    </row>
    <row r="130" spans="1:15" ht="17.25" hidden="1" x14ac:dyDescent="0.3">
      <c r="A130" s="154"/>
      <c r="B130" s="146">
        <f t="shared" si="8"/>
        <v>129</v>
      </c>
      <c r="C130" s="147" t="s">
        <v>149</v>
      </c>
      <c r="D130" s="153" t="s">
        <v>167</v>
      </c>
      <c r="E130" s="147">
        <v>1704</v>
      </c>
      <c r="F130" s="147" t="s">
        <v>59</v>
      </c>
      <c r="G130" s="148" t="s">
        <v>58</v>
      </c>
      <c r="H130" s="150">
        <v>60.76</v>
      </c>
      <c r="I130" s="150">
        <v>0</v>
      </c>
      <c r="J130" s="150">
        <v>0</v>
      </c>
      <c r="K130" s="150">
        <v>0</v>
      </c>
      <c r="L130" s="150">
        <v>3.33</v>
      </c>
      <c r="M130" s="150">
        <f t="shared" si="9"/>
        <v>64.09</v>
      </c>
      <c r="N130" s="151">
        <f t="shared" ref="N130:N193" si="11">ROUND(M130*10.764,2)</f>
        <v>689.86</v>
      </c>
      <c r="O130" s="152">
        <f t="shared" ref="O130:O168" si="12">N130*1.48</f>
        <v>1020.9928</v>
      </c>
    </row>
    <row r="131" spans="1:15" ht="17.25" hidden="1" x14ac:dyDescent="0.3">
      <c r="A131" s="154"/>
      <c r="B131" s="146">
        <f t="shared" ref="B131:B194" si="13">B130+1</f>
        <v>130</v>
      </c>
      <c r="C131" s="147" t="s">
        <v>149</v>
      </c>
      <c r="D131" s="153" t="s">
        <v>167</v>
      </c>
      <c r="E131" s="147">
        <v>1705</v>
      </c>
      <c r="F131" s="147" t="s">
        <v>59</v>
      </c>
      <c r="G131" s="148" t="s">
        <v>58</v>
      </c>
      <c r="H131" s="150">
        <v>60.76</v>
      </c>
      <c r="I131" s="150">
        <v>0</v>
      </c>
      <c r="J131" s="150">
        <v>0</v>
      </c>
      <c r="K131" s="150">
        <v>0</v>
      </c>
      <c r="L131" s="150">
        <v>3.33</v>
      </c>
      <c r="M131" s="150">
        <f t="shared" ref="M131:M194" si="14">SUM(H131:L131)</f>
        <v>64.09</v>
      </c>
      <c r="N131" s="151">
        <f t="shared" si="11"/>
        <v>689.86</v>
      </c>
      <c r="O131" s="152">
        <f t="shared" si="12"/>
        <v>1020.9928</v>
      </c>
    </row>
    <row r="132" spans="1:15" ht="17.25" hidden="1" x14ac:dyDescent="0.3">
      <c r="A132" s="154"/>
      <c r="B132" s="146">
        <f t="shared" si="13"/>
        <v>131</v>
      </c>
      <c r="C132" s="147" t="s">
        <v>149</v>
      </c>
      <c r="D132" s="153" t="s">
        <v>167</v>
      </c>
      <c r="E132" s="147">
        <v>1706</v>
      </c>
      <c r="F132" s="147" t="s">
        <v>60</v>
      </c>
      <c r="G132" s="148" t="s">
        <v>58</v>
      </c>
      <c r="H132" s="150">
        <v>38.85</v>
      </c>
      <c r="I132" s="150">
        <v>0</v>
      </c>
      <c r="J132" s="150">
        <v>0</v>
      </c>
      <c r="K132" s="150">
        <v>0</v>
      </c>
      <c r="L132" s="150">
        <v>3.19</v>
      </c>
      <c r="M132" s="150">
        <f t="shared" si="14"/>
        <v>42.04</v>
      </c>
      <c r="N132" s="151">
        <f t="shared" si="11"/>
        <v>452.52</v>
      </c>
      <c r="O132" s="152">
        <f t="shared" si="12"/>
        <v>669.7296</v>
      </c>
    </row>
    <row r="133" spans="1:15" ht="17.25" hidden="1" x14ac:dyDescent="0.3">
      <c r="A133" s="154"/>
      <c r="B133" s="146">
        <f t="shared" si="13"/>
        <v>132</v>
      </c>
      <c r="C133" s="147" t="s">
        <v>149</v>
      </c>
      <c r="D133" s="153" t="s">
        <v>167</v>
      </c>
      <c r="E133" s="147">
        <v>1707</v>
      </c>
      <c r="F133" s="147" t="s">
        <v>60</v>
      </c>
      <c r="G133" s="148" t="s">
        <v>58</v>
      </c>
      <c r="H133" s="150">
        <v>38.85</v>
      </c>
      <c r="I133" s="150">
        <v>0</v>
      </c>
      <c r="J133" s="150">
        <v>0</v>
      </c>
      <c r="K133" s="150">
        <v>0</v>
      </c>
      <c r="L133" s="150">
        <v>3.19</v>
      </c>
      <c r="M133" s="150">
        <f t="shared" si="14"/>
        <v>42.04</v>
      </c>
      <c r="N133" s="151">
        <f t="shared" si="11"/>
        <v>452.52</v>
      </c>
      <c r="O133" s="152">
        <f t="shared" si="12"/>
        <v>669.7296</v>
      </c>
    </row>
    <row r="134" spans="1:15" ht="17.25" hidden="1" x14ac:dyDescent="0.3">
      <c r="A134" s="154"/>
      <c r="B134" s="146">
        <f t="shared" si="13"/>
        <v>133</v>
      </c>
      <c r="C134" s="147" t="s">
        <v>149</v>
      </c>
      <c r="D134" s="153" t="s">
        <v>167</v>
      </c>
      <c r="E134" s="147">
        <v>1708</v>
      </c>
      <c r="F134" s="147" t="s">
        <v>59</v>
      </c>
      <c r="G134" s="148" t="s">
        <v>58</v>
      </c>
      <c r="H134" s="150">
        <v>60.76</v>
      </c>
      <c r="I134" s="150">
        <v>0</v>
      </c>
      <c r="J134" s="150">
        <v>0</v>
      </c>
      <c r="K134" s="150">
        <v>0</v>
      </c>
      <c r="L134" s="150">
        <v>3.33</v>
      </c>
      <c r="M134" s="150">
        <f t="shared" si="14"/>
        <v>64.09</v>
      </c>
      <c r="N134" s="151">
        <f t="shared" si="11"/>
        <v>689.86</v>
      </c>
      <c r="O134" s="152">
        <f t="shared" si="12"/>
        <v>1020.9928</v>
      </c>
    </row>
    <row r="135" spans="1:15" ht="17.25" hidden="1" x14ac:dyDescent="0.3">
      <c r="A135" s="154"/>
      <c r="B135" s="146">
        <f t="shared" si="13"/>
        <v>134</v>
      </c>
      <c r="C135" s="147" t="s">
        <v>149</v>
      </c>
      <c r="D135" s="153" t="s">
        <v>168</v>
      </c>
      <c r="E135" s="147">
        <v>1801</v>
      </c>
      <c r="F135" s="147" t="s">
        <v>59</v>
      </c>
      <c r="G135" s="148" t="s">
        <v>58</v>
      </c>
      <c r="H135" s="150">
        <v>60.76</v>
      </c>
      <c r="I135" s="150">
        <v>0</v>
      </c>
      <c r="J135" s="150">
        <v>0</v>
      </c>
      <c r="K135" s="150">
        <v>0</v>
      </c>
      <c r="L135" s="150">
        <v>3.33</v>
      </c>
      <c r="M135" s="150">
        <f t="shared" si="14"/>
        <v>64.09</v>
      </c>
      <c r="N135" s="151">
        <f t="shared" si="11"/>
        <v>689.86</v>
      </c>
      <c r="O135" s="152">
        <f t="shared" si="12"/>
        <v>1020.9928</v>
      </c>
    </row>
    <row r="136" spans="1:15" ht="17.25" hidden="1" x14ac:dyDescent="0.3">
      <c r="A136" s="154"/>
      <c r="B136" s="146">
        <f t="shared" si="13"/>
        <v>135</v>
      </c>
      <c r="C136" s="147" t="s">
        <v>149</v>
      </c>
      <c r="D136" s="153" t="s">
        <v>168</v>
      </c>
      <c r="E136" s="147">
        <v>1802</v>
      </c>
      <c r="F136" s="147" t="s">
        <v>60</v>
      </c>
      <c r="G136" s="148" t="s">
        <v>58</v>
      </c>
      <c r="H136" s="150">
        <v>41.28</v>
      </c>
      <c r="I136" s="150">
        <v>0</v>
      </c>
      <c r="J136" s="150">
        <v>0</v>
      </c>
      <c r="K136" s="150">
        <v>0</v>
      </c>
      <c r="L136" s="150">
        <v>3.19</v>
      </c>
      <c r="M136" s="150">
        <f t="shared" si="14"/>
        <v>44.47</v>
      </c>
      <c r="N136" s="151">
        <f t="shared" si="11"/>
        <v>478.68</v>
      </c>
      <c r="O136" s="152">
        <f t="shared" si="12"/>
        <v>708.44640000000004</v>
      </c>
    </row>
    <row r="137" spans="1:15" ht="17.25" hidden="1" x14ac:dyDescent="0.3">
      <c r="A137" s="154"/>
      <c r="B137" s="146">
        <f t="shared" si="13"/>
        <v>136</v>
      </c>
      <c r="C137" s="147" t="s">
        <v>149</v>
      </c>
      <c r="D137" s="153" t="s">
        <v>168</v>
      </c>
      <c r="E137" s="147">
        <v>1803</v>
      </c>
      <c r="F137" s="147" t="s">
        <v>60</v>
      </c>
      <c r="G137" s="148" t="s">
        <v>58</v>
      </c>
      <c r="H137" s="150">
        <v>41.28</v>
      </c>
      <c r="I137" s="150">
        <v>0</v>
      </c>
      <c r="J137" s="150">
        <v>0</v>
      </c>
      <c r="K137" s="150">
        <v>0</v>
      </c>
      <c r="L137" s="150">
        <v>3.19</v>
      </c>
      <c r="M137" s="150">
        <f t="shared" si="14"/>
        <v>44.47</v>
      </c>
      <c r="N137" s="151">
        <f t="shared" si="11"/>
        <v>478.68</v>
      </c>
      <c r="O137" s="152">
        <f t="shared" si="12"/>
        <v>708.44640000000004</v>
      </c>
    </row>
    <row r="138" spans="1:15" ht="17.25" hidden="1" x14ac:dyDescent="0.3">
      <c r="A138" s="154"/>
      <c r="B138" s="146">
        <f t="shared" si="13"/>
        <v>137</v>
      </c>
      <c r="C138" s="147" t="s">
        <v>149</v>
      </c>
      <c r="D138" s="153" t="s">
        <v>168</v>
      </c>
      <c r="E138" s="147">
        <v>1804</v>
      </c>
      <c r="F138" s="147" t="s">
        <v>59</v>
      </c>
      <c r="G138" s="148" t="s">
        <v>58</v>
      </c>
      <c r="H138" s="150">
        <v>60.76</v>
      </c>
      <c r="I138" s="150">
        <v>0</v>
      </c>
      <c r="J138" s="150">
        <v>0</v>
      </c>
      <c r="K138" s="150">
        <v>0</v>
      </c>
      <c r="L138" s="150">
        <v>3.33</v>
      </c>
      <c r="M138" s="150">
        <f t="shared" si="14"/>
        <v>64.09</v>
      </c>
      <c r="N138" s="151">
        <f t="shared" si="11"/>
        <v>689.86</v>
      </c>
      <c r="O138" s="152">
        <f t="shared" si="12"/>
        <v>1020.9928</v>
      </c>
    </row>
    <row r="139" spans="1:15" ht="17.25" hidden="1" x14ac:dyDescent="0.3">
      <c r="A139" s="154"/>
      <c r="B139" s="146">
        <f t="shared" si="13"/>
        <v>138</v>
      </c>
      <c r="C139" s="147" t="s">
        <v>149</v>
      </c>
      <c r="D139" s="153" t="s">
        <v>168</v>
      </c>
      <c r="E139" s="147">
        <v>1805</v>
      </c>
      <c r="F139" s="147" t="s">
        <v>59</v>
      </c>
      <c r="G139" s="148" t="s">
        <v>58</v>
      </c>
      <c r="H139" s="150">
        <v>60.76</v>
      </c>
      <c r="I139" s="150">
        <v>0</v>
      </c>
      <c r="J139" s="150">
        <v>0</v>
      </c>
      <c r="K139" s="150">
        <v>0</v>
      </c>
      <c r="L139" s="150">
        <v>3.33</v>
      </c>
      <c r="M139" s="150">
        <f t="shared" si="14"/>
        <v>64.09</v>
      </c>
      <c r="N139" s="151">
        <f t="shared" si="11"/>
        <v>689.86</v>
      </c>
      <c r="O139" s="152">
        <f t="shared" si="12"/>
        <v>1020.9928</v>
      </c>
    </row>
    <row r="140" spans="1:15" ht="17.25" hidden="1" x14ac:dyDescent="0.3">
      <c r="A140" s="154"/>
      <c r="B140" s="146">
        <f t="shared" si="13"/>
        <v>139</v>
      </c>
      <c r="C140" s="147" t="s">
        <v>149</v>
      </c>
      <c r="D140" s="153" t="s">
        <v>168</v>
      </c>
      <c r="E140" s="147">
        <v>1806</v>
      </c>
      <c r="F140" s="147" t="s">
        <v>60</v>
      </c>
      <c r="G140" s="148" t="s">
        <v>58</v>
      </c>
      <c r="H140" s="150">
        <v>38.85</v>
      </c>
      <c r="I140" s="150">
        <v>0</v>
      </c>
      <c r="J140" s="150">
        <v>0</v>
      </c>
      <c r="K140" s="150">
        <v>0</v>
      </c>
      <c r="L140" s="150">
        <v>3.19</v>
      </c>
      <c r="M140" s="150">
        <f t="shared" si="14"/>
        <v>42.04</v>
      </c>
      <c r="N140" s="151">
        <f t="shared" si="11"/>
        <v>452.52</v>
      </c>
      <c r="O140" s="152">
        <f t="shared" si="12"/>
        <v>669.7296</v>
      </c>
    </row>
    <row r="141" spans="1:15" ht="17.25" hidden="1" x14ac:dyDescent="0.3">
      <c r="A141" s="154"/>
      <c r="B141" s="146">
        <f t="shared" si="13"/>
        <v>140</v>
      </c>
      <c r="C141" s="147" t="s">
        <v>149</v>
      </c>
      <c r="D141" s="153" t="s">
        <v>168</v>
      </c>
      <c r="E141" s="147">
        <v>1807</v>
      </c>
      <c r="F141" s="147" t="s">
        <v>60</v>
      </c>
      <c r="G141" s="148" t="s">
        <v>58</v>
      </c>
      <c r="H141" s="150">
        <v>38.85</v>
      </c>
      <c r="I141" s="150">
        <v>0</v>
      </c>
      <c r="J141" s="150">
        <v>0</v>
      </c>
      <c r="K141" s="150">
        <v>0</v>
      </c>
      <c r="L141" s="150">
        <v>3.19</v>
      </c>
      <c r="M141" s="150">
        <f t="shared" si="14"/>
        <v>42.04</v>
      </c>
      <c r="N141" s="151">
        <f t="shared" si="11"/>
        <v>452.52</v>
      </c>
      <c r="O141" s="152">
        <f t="shared" si="12"/>
        <v>669.7296</v>
      </c>
    </row>
    <row r="142" spans="1:15" ht="17.25" hidden="1" x14ac:dyDescent="0.3">
      <c r="A142" s="154"/>
      <c r="B142" s="146">
        <f t="shared" si="13"/>
        <v>141</v>
      </c>
      <c r="C142" s="147" t="s">
        <v>149</v>
      </c>
      <c r="D142" s="153" t="s">
        <v>168</v>
      </c>
      <c r="E142" s="147">
        <v>1808</v>
      </c>
      <c r="F142" s="147" t="s">
        <v>59</v>
      </c>
      <c r="G142" s="148" t="s">
        <v>58</v>
      </c>
      <c r="H142" s="150">
        <v>60.76</v>
      </c>
      <c r="I142" s="150">
        <v>0</v>
      </c>
      <c r="J142" s="150">
        <v>0</v>
      </c>
      <c r="K142" s="150">
        <v>0</v>
      </c>
      <c r="L142" s="150">
        <v>3.33</v>
      </c>
      <c r="M142" s="150">
        <f t="shared" si="14"/>
        <v>64.09</v>
      </c>
      <c r="N142" s="151">
        <f t="shared" si="11"/>
        <v>689.86</v>
      </c>
      <c r="O142" s="152">
        <f t="shared" si="12"/>
        <v>1020.9928</v>
      </c>
    </row>
    <row r="143" spans="1:15" ht="17.25" hidden="1" x14ac:dyDescent="0.3">
      <c r="A143" s="154"/>
      <c r="B143" s="146">
        <f t="shared" si="13"/>
        <v>142</v>
      </c>
      <c r="C143" s="147" t="s">
        <v>149</v>
      </c>
      <c r="D143" s="153" t="s">
        <v>169</v>
      </c>
      <c r="E143" s="147">
        <v>1901</v>
      </c>
      <c r="F143" s="147" t="s">
        <v>59</v>
      </c>
      <c r="G143" s="148" t="s">
        <v>58</v>
      </c>
      <c r="H143" s="150">
        <v>60.76</v>
      </c>
      <c r="I143" s="150">
        <v>0</v>
      </c>
      <c r="J143" s="150">
        <v>0</v>
      </c>
      <c r="K143" s="150">
        <v>0</v>
      </c>
      <c r="L143" s="150">
        <v>3.33</v>
      </c>
      <c r="M143" s="150">
        <f t="shared" si="14"/>
        <v>64.09</v>
      </c>
      <c r="N143" s="151">
        <f t="shared" si="11"/>
        <v>689.86</v>
      </c>
      <c r="O143" s="152">
        <f t="shared" si="12"/>
        <v>1020.9928</v>
      </c>
    </row>
    <row r="144" spans="1:15" ht="17.25" hidden="1" x14ac:dyDescent="0.3">
      <c r="A144" s="154"/>
      <c r="B144" s="146">
        <f t="shared" si="13"/>
        <v>143</v>
      </c>
      <c r="C144" s="147" t="s">
        <v>149</v>
      </c>
      <c r="D144" s="153" t="s">
        <v>169</v>
      </c>
      <c r="E144" s="147">
        <v>1902</v>
      </c>
      <c r="F144" s="147" t="s">
        <v>60</v>
      </c>
      <c r="G144" s="148" t="s">
        <v>58</v>
      </c>
      <c r="H144" s="150">
        <v>41.28</v>
      </c>
      <c r="I144" s="150">
        <v>0</v>
      </c>
      <c r="J144" s="150">
        <v>0</v>
      </c>
      <c r="K144" s="150">
        <v>0</v>
      </c>
      <c r="L144" s="150">
        <v>3.19</v>
      </c>
      <c r="M144" s="150">
        <f t="shared" si="14"/>
        <v>44.47</v>
      </c>
      <c r="N144" s="151">
        <f t="shared" si="11"/>
        <v>478.68</v>
      </c>
      <c r="O144" s="152">
        <f t="shared" si="12"/>
        <v>708.44640000000004</v>
      </c>
    </row>
    <row r="145" spans="1:15" ht="17.25" hidden="1" x14ac:dyDescent="0.3">
      <c r="A145" s="154"/>
      <c r="B145" s="146">
        <f t="shared" si="13"/>
        <v>144</v>
      </c>
      <c r="C145" s="147" t="s">
        <v>149</v>
      </c>
      <c r="D145" s="153" t="s">
        <v>169</v>
      </c>
      <c r="E145" s="147">
        <v>1903</v>
      </c>
      <c r="F145" s="147" t="s">
        <v>60</v>
      </c>
      <c r="G145" s="148" t="s">
        <v>58</v>
      </c>
      <c r="H145" s="150">
        <v>41.28</v>
      </c>
      <c r="I145" s="150">
        <v>0</v>
      </c>
      <c r="J145" s="150">
        <v>0</v>
      </c>
      <c r="K145" s="150">
        <v>0</v>
      </c>
      <c r="L145" s="150">
        <v>3.19</v>
      </c>
      <c r="M145" s="150">
        <f t="shared" si="14"/>
        <v>44.47</v>
      </c>
      <c r="N145" s="151">
        <f t="shared" si="11"/>
        <v>478.68</v>
      </c>
      <c r="O145" s="152">
        <f t="shared" si="12"/>
        <v>708.44640000000004</v>
      </c>
    </row>
    <row r="146" spans="1:15" ht="17.25" hidden="1" x14ac:dyDescent="0.3">
      <c r="A146" s="154"/>
      <c r="B146" s="146">
        <f t="shared" si="13"/>
        <v>145</v>
      </c>
      <c r="C146" s="147" t="s">
        <v>149</v>
      </c>
      <c r="D146" s="153" t="s">
        <v>169</v>
      </c>
      <c r="E146" s="147">
        <v>1904</v>
      </c>
      <c r="F146" s="147" t="s">
        <v>59</v>
      </c>
      <c r="G146" s="148" t="s">
        <v>58</v>
      </c>
      <c r="H146" s="150">
        <v>60.76</v>
      </c>
      <c r="I146" s="150">
        <v>0</v>
      </c>
      <c r="J146" s="150">
        <v>0</v>
      </c>
      <c r="K146" s="150">
        <v>0</v>
      </c>
      <c r="L146" s="150">
        <v>3.33</v>
      </c>
      <c r="M146" s="150">
        <f t="shared" si="14"/>
        <v>64.09</v>
      </c>
      <c r="N146" s="151">
        <f t="shared" si="11"/>
        <v>689.86</v>
      </c>
      <c r="O146" s="152">
        <f t="shared" si="12"/>
        <v>1020.9928</v>
      </c>
    </row>
    <row r="147" spans="1:15" ht="17.25" hidden="1" x14ac:dyDescent="0.3">
      <c r="A147" s="154"/>
      <c r="B147" s="146">
        <f t="shared" si="13"/>
        <v>146</v>
      </c>
      <c r="C147" s="147" t="s">
        <v>149</v>
      </c>
      <c r="D147" s="153" t="s">
        <v>169</v>
      </c>
      <c r="E147" s="147">
        <v>1905</v>
      </c>
      <c r="F147" s="147" t="s">
        <v>59</v>
      </c>
      <c r="G147" s="148" t="s">
        <v>58</v>
      </c>
      <c r="H147" s="150">
        <v>60.76</v>
      </c>
      <c r="I147" s="150">
        <v>0</v>
      </c>
      <c r="J147" s="150">
        <v>0</v>
      </c>
      <c r="K147" s="150">
        <v>0</v>
      </c>
      <c r="L147" s="150">
        <v>3.33</v>
      </c>
      <c r="M147" s="150">
        <f t="shared" si="14"/>
        <v>64.09</v>
      </c>
      <c r="N147" s="151">
        <f t="shared" si="11"/>
        <v>689.86</v>
      </c>
      <c r="O147" s="152">
        <f t="shared" si="12"/>
        <v>1020.9928</v>
      </c>
    </row>
    <row r="148" spans="1:15" ht="17.25" hidden="1" x14ac:dyDescent="0.3">
      <c r="B148" s="146">
        <f t="shared" si="13"/>
        <v>147</v>
      </c>
      <c r="C148" s="147" t="s">
        <v>149</v>
      </c>
      <c r="D148" s="153" t="s">
        <v>169</v>
      </c>
      <c r="E148" s="147">
        <v>1906</v>
      </c>
      <c r="F148" s="147" t="s">
        <v>60</v>
      </c>
      <c r="G148" s="148" t="s">
        <v>58</v>
      </c>
      <c r="H148" s="150">
        <v>38.85</v>
      </c>
      <c r="I148" s="150">
        <v>0</v>
      </c>
      <c r="J148" s="150">
        <v>0</v>
      </c>
      <c r="K148" s="150">
        <v>0</v>
      </c>
      <c r="L148" s="150">
        <v>3.19</v>
      </c>
      <c r="M148" s="150">
        <f t="shared" si="14"/>
        <v>42.04</v>
      </c>
      <c r="N148" s="151">
        <f t="shared" si="11"/>
        <v>452.52</v>
      </c>
      <c r="O148" s="152">
        <f t="shared" si="12"/>
        <v>669.7296</v>
      </c>
    </row>
    <row r="149" spans="1:15" ht="17.25" hidden="1" x14ac:dyDescent="0.3">
      <c r="B149" s="146">
        <f t="shared" si="13"/>
        <v>148</v>
      </c>
      <c r="C149" s="147" t="s">
        <v>149</v>
      </c>
      <c r="D149" s="153" t="s">
        <v>169</v>
      </c>
      <c r="E149" s="147">
        <v>1907</v>
      </c>
      <c r="F149" s="147" t="s">
        <v>60</v>
      </c>
      <c r="G149" s="148" t="s">
        <v>58</v>
      </c>
      <c r="H149" s="150">
        <v>38.85</v>
      </c>
      <c r="I149" s="150">
        <v>0</v>
      </c>
      <c r="J149" s="150">
        <v>0</v>
      </c>
      <c r="K149" s="150">
        <v>0</v>
      </c>
      <c r="L149" s="150">
        <v>3.19</v>
      </c>
      <c r="M149" s="150">
        <f t="shared" si="14"/>
        <v>42.04</v>
      </c>
      <c r="N149" s="151">
        <f t="shared" si="11"/>
        <v>452.52</v>
      </c>
      <c r="O149" s="152">
        <f t="shared" si="12"/>
        <v>669.7296</v>
      </c>
    </row>
    <row r="150" spans="1:15" ht="17.25" hidden="1" x14ac:dyDescent="0.3">
      <c r="B150" s="146">
        <f t="shared" si="13"/>
        <v>149</v>
      </c>
      <c r="C150" s="147" t="s">
        <v>149</v>
      </c>
      <c r="D150" s="153" t="s">
        <v>169</v>
      </c>
      <c r="E150" s="147">
        <v>1908</v>
      </c>
      <c r="F150" s="147" t="s">
        <v>59</v>
      </c>
      <c r="G150" s="148" t="s">
        <v>58</v>
      </c>
      <c r="H150" s="150">
        <v>60.76</v>
      </c>
      <c r="I150" s="150">
        <v>0</v>
      </c>
      <c r="J150" s="150">
        <v>0</v>
      </c>
      <c r="K150" s="150">
        <v>0</v>
      </c>
      <c r="L150" s="150">
        <v>3.33</v>
      </c>
      <c r="M150" s="150">
        <f t="shared" si="14"/>
        <v>64.09</v>
      </c>
      <c r="N150" s="151">
        <f t="shared" si="11"/>
        <v>689.86</v>
      </c>
      <c r="O150" s="152">
        <f t="shared" si="12"/>
        <v>1020.9928</v>
      </c>
    </row>
    <row r="151" spans="1:15" ht="17.25" hidden="1" x14ac:dyDescent="0.3">
      <c r="B151" s="146">
        <f t="shared" si="13"/>
        <v>150</v>
      </c>
      <c r="C151" s="147" t="s">
        <v>149</v>
      </c>
      <c r="D151" s="153" t="s">
        <v>170</v>
      </c>
      <c r="E151" s="147">
        <v>2001</v>
      </c>
      <c r="F151" s="147" t="s">
        <v>59</v>
      </c>
      <c r="G151" s="148" t="s">
        <v>58</v>
      </c>
      <c r="H151" s="150">
        <v>60.76</v>
      </c>
      <c r="I151" s="150">
        <v>0</v>
      </c>
      <c r="J151" s="150">
        <v>0</v>
      </c>
      <c r="K151" s="150">
        <v>0</v>
      </c>
      <c r="L151" s="150">
        <v>3.33</v>
      </c>
      <c r="M151" s="150">
        <f t="shared" si="14"/>
        <v>64.09</v>
      </c>
      <c r="N151" s="151">
        <f t="shared" si="11"/>
        <v>689.86</v>
      </c>
      <c r="O151" s="152">
        <f t="shared" si="12"/>
        <v>1020.9928</v>
      </c>
    </row>
    <row r="152" spans="1:15" ht="17.25" hidden="1" x14ac:dyDescent="0.3">
      <c r="B152" s="146">
        <f t="shared" si="13"/>
        <v>151</v>
      </c>
      <c r="C152" s="147" t="s">
        <v>149</v>
      </c>
      <c r="D152" s="153" t="s">
        <v>170</v>
      </c>
      <c r="E152" s="147">
        <v>2002</v>
      </c>
      <c r="F152" s="147" t="s">
        <v>60</v>
      </c>
      <c r="G152" s="148" t="s">
        <v>58</v>
      </c>
      <c r="H152" s="150">
        <v>41.28</v>
      </c>
      <c r="I152" s="150">
        <v>0</v>
      </c>
      <c r="J152" s="150">
        <v>0</v>
      </c>
      <c r="K152" s="150">
        <v>0</v>
      </c>
      <c r="L152" s="150">
        <v>3.19</v>
      </c>
      <c r="M152" s="150">
        <f t="shared" si="14"/>
        <v>44.47</v>
      </c>
      <c r="N152" s="151">
        <f t="shared" si="11"/>
        <v>478.68</v>
      </c>
      <c r="O152" s="152">
        <f t="shared" si="12"/>
        <v>708.44640000000004</v>
      </c>
    </row>
    <row r="153" spans="1:15" ht="17.25" hidden="1" x14ac:dyDescent="0.3">
      <c r="B153" s="146">
        <f t="shared" si="13"/>
        <v>152</v>
      </c>
      <c r="C153" s="147" t="s">
        <v>149</v>
      </c>
      <c r="D153" s="153" t="s">
        <v>170</v>
      </c>
      <c r="E153" s="147">
        <v>2003</v>
      </c>
      <c r="F153" s="147" t="s">
        <v>60</v>
      </c>
      <c r="G153" s="148" t="s">
        <v>58</v>
      </c>
      <c r="H153" s="150">
        <v>41.28</v>
      </c>
      <c r="I153" s="150">
        <v>0</v>
      </c>
      <c r="J153" s="150">
        <v>0</v>
      </c>
      <c r="K153" s="150">
        <v>0</v>
      </c>
      <c r="L153" s="150">
        <v>3.19</v>
      </c>
      <c r="M153" s="150">
        <f t="shared" si="14"/>
        <v>44.47</v>
      </c>
      <c r="N153" s="151">
        <f t="shared" si="11"/>
        <v>478.68</v>
      </c>
      <c r="O153" s="152">
        <f t="shared" si="12"/>
        <v>708.44640000000004</v>
      </c>
    </row>
    <row r="154" spans="1:15" ht="17.25" hidden="1" x14ac:dyDescent="0.3">
      <c r="B154" s="146">
        <f t="shared" si="13"/>
        <v>153</v>
      </c>
      <c r="C154" s="147" t="s">
        <v>149</v>
      </c>
      <c r="D154" s="153" t="s">
        <v>170</v>
      </c>
      <c r="E154" s="147">
        <v>2004</v>
      </c>
      <c r="F154" s="147" t="s">
        <v>59</v>
      </c>
      <c r="G154" s="148" t="s">
        <v>58</v>
      </c>
      <c r="H154" s="150">
        <v>60.76</v>
      </c>
      <c r="I154" s="150">
        <v>0</v>
      </c>
      <c r="J154" s="150">
        <v>0</v>
      </c>
      <c r="K154" s="150">
        <v>0</v>
      </c>
      <c r="L154" s="150">
        <v>3.33</v>
      </c>
      <c r="M154" s="150">
        <f t="shared" si="14"/>
        <v>64.09</v>
      </c>
      <c r="N154" s="151">
        <f t="shared" si="11"/>
        <v>689.86</v>
      </c>
      <c r="O154" s="152">
        <f t="shared" si="12"/>
        <v>1020.9928</v>
      </c>
    </row>
    <row r="155" spans="1:15" ht="17.25" hidden="1" x14ac:dyDescent="0.3">
      <c r="B155" s="146">
        <f t="shared" si="13"/>
        <v>154</v>
      </c>
      <c r="C155" s="147" t="s">
        <v>149</v>
      </c>
      <c r="D155" s="153" t="s">
        <v>170</v>
      </c>
      <c r="E155" s="147">
        <v>2005</v>
      </c>
      <c r="F155" s="147" t="s">
        <v>59</v>
      </c>
      <c r="G155" s="148" t="s">
        <v>58</v>
      </c>
      <c r="H155" s="150">
        <v>60.76</v>
      </c>
      <c r="I155" s="150">
        <v>0</v>
      </c>
      <c r="J155" s="150">
        <v>0</v>
      </c>
      <c r="K155" s="150">
        <v>0</v>
      </c>
      <c r="L155" s="150">
        <v>3.33</v>
      </c>
      <c r="M155" s="150">
        <f t="shared" si="14"/>
        <v>64.09</v>
      </c>
      <c r="N155" s="151">
        <f t="shared" si="11"/>
        <v>689.86</v>
      </c>
      <c r="O155" s="152">
        <f t="shared" si="12"/>
        <v>1020.9928</v>
      </c>
    </row>
    <row r="156" spans="1:15" ht="17.25" hidden="1" x14ac:dyDescent="0.3">
      <c r="B156" s="146">
        <f t="shared" si="13"/>
        <v>155</v>
      </c>
      <c r="C156" s="147" t="s">
        <v>149</v>
      </c>
      <c r="D156" s="153" t="s">
        <v>170</v>
      </c>
      <c r="E156" s="147">
        <v>2006</v>
      </c>
      <c r="F156" s="147" t="s">
        <v>60</v>
      </c>
      <c r="G156" s="148" t="s">
        <v>58</v>
      </c>
      <c r="H156" s="150">
        <v>38.85</v>
      </c>
      <c r="I156" s="150">
        <v>0</v>
      </c>
      <c r="J156" s="150">
        <v>0</v>
      </c>
      <c r="K156" s="150">
        <v>0</v>
      </c>
      <c r="L156" s="150">
        <v>3.19</v>
      </c>
      <c r="M156" s="150">
        <f t="shared" si="14"/>
        <v>42.04</v>
      </c>
      <c r="N156" s="151">
        <f t="shared" si="11"/>
        <v>452.52</v>
      </c>
      <c r="O156" s="152">
        <f t="shared" si="12"/>
        <v>669.7296</v>
      </c>
    </row>
    <row r="157" spans="1:15" ht="17.25" hidden="1" x14ac:dyDescent="0.3">
      <c r="B157" s="146">
        <f t="shared" si="13"/>
        <v>156</v>
      </c>
      <c r="C157" s="147" t="s">
        <v>149</v>
      </c>
      <c r="D157" s="153" t="s">
        <v>170</v>
      </c>
      <c r="E157" s="147">
        <v>2007</v>
      </c>
      <c r="F157" s="147" t="s">
        <v>60</v>
      </c>
      <c r="G157" s="148" t="s">
        <v>58</v>
      </c>
      <c r="H157" s="150">
        <v>38.85</v>
      </c>
      <c r="I157" s="150">
        <v>0</v>
      </c>
      <c r="J157" s="150">
        <v>0</v>
      </c>
      <c r="K157" s="150">
        <v>0</v>
      </c>
      <c r="L157" s="150">
        <v>3.19</v>
      </c>
      <c r="M157" s="150">
        <f t="shared" si="14"/>
        <v>42.04</v>
      </c>
      <c r="N157" s="151">
        <f t="shared" si="11"/>
        <v>452.52</v>
      </c>
      <c r="O157" s="152">
        <f t="shared" si="12"/>
        <v>669.7296</v>
      </c>
    </row>
    <row r="158" spans="1:15" ht="17.25" hidden="1" x14ac:dyDescent="0.3">
      <c r="B158" s="146">
        <f t="shared" si="13"/>
        <v>157</v>
      </c>
      <c r="C158" s="147" t="s">
        <v>149</v>
      </c>
      <c r="D158" s="153" t="s">
        <v>170</v>
      </c>
      <c r="E158" s="147">
        <v>2008</v>
      </c>
      <c r="F158" s="147" t="s">
        <v>59</v>
      </c>
      <c r="G158" s="148" t="s">
        <v>58</v>
      </c>
      <c r="H158" s="150">
        <v>60.76</v>
      </c>
      <c r="I158" s="150">
        <v>0</v>
      </c>
      <c r="J158" s="150">
        <v>0</v>
      </c>
      <c r="K158" s="150">
        <v>0</v>
      </c>
      <c r="L158" s="150">
        <v>3.33</v>
      </c>
      <c r="M158" s="150">
        <f t="shared" si="14"/>
        <v>64.09</v>
      </c>
      <c r="N158" s="151">
        <f t="shared" si="11"/>
        <v>689.86</v>
      </c>
      <c r="O158" s="152">
        <f t="shared" si="12"/>
        <v>1020.9928</v>
      </c>
    </row>
    <row r="159" spans="1:15" ht="17.25" hidden="1" x14ac:dyDescent="0.3">
      <c r="B159" s="146">
        <f t="shared" si="13"/>
        <v>158</v>
      </c>
      <c r="C159" s="147" t="s">
        <v>149</v>
      </c>
      <c r="D159" s="153" t="s">
        <v>87</v>
      </c>
      <c r="E159" s="147">
        <v>2101</v>
      </c>
      <c r="F159" s="147" t="s">
        <v>59</v>
      </c>
      <c r="G159" s="148" t="s">
        <v>58</v>
      </c>
      <c r="H159" s="150">
        <v>60.76</v>
      </c>
      <c r="I159" s="150">
        <v>0</v>
      </c>
      <c r="J159" s="150">
        <v>0</v>
      </c>
      <c r="K159" s="150">
        <v>0</v>
      </c>
      <c r="L159" s="150">
        <v>3.33</v>
      </c>
      <c r="M159" s="150">
        <f t="shared" si="14"/>
        <v>64.09</v>
      </c>
      <c r="N159" s="151">
        <f t="shared" si="11"/>
        <v>689.86</v>
      </c>
      <c r="O159" s="152">
        <f t="shared" si="12"/>
        <v>1020.9928</v>
      </c>
    </row>
    <row r="160" spans="1:15" ht="17.25" hidden="1" x14ac:dyDescent="0.3">
      <c r="B160" s="146">
        <f t="shared" si="13"/>
        <v>159</v>
      </c>
      <c r="C160" s="147" t="s">
        <v>149</v>
      </c>
      <c r="D160" s="153" t="s">
        <v>87</v>
      </c>
      <c r="E160" s="147">
        <v>2102</v>
      </c>
      <c r="F160" s="147" t="s">
        <v>60</v>
      </c>
      <c r="G160" s="148" t="s">
        <v>58</v>
      </c>
      <c r="H160" s="150">
        <v>41.28</v>
      </c>
      <c r="I160" s="150">
        <v>0</v>
      </c>
      <c r="J160" s="150">
        <v>0</v>
      </c>
      <c r="K160" s="150">
        <v>0</v>
      </c>
      <c r="L160" s="150">
        <v>3.19</v>
      </c>
      <c r="M160" s="150">
        <f t="shared" si="14"/>
        <v>44.47</v>
      </c>
      <c r="N160" s="151">
        <f t="shared" si="11"/>
        <v>478.68</v>
      </c>
      <c r="O160" s="152">
        <f t="shared" si="12"/>
        <v>708.44640000000004</v>
      </c>
    </row>
    <row r="161" spans="2:15" ht="17.25" hidden="1" x14ac:dyDescent="0.3">
      <c r="B161" s="146">
        <f t="shared" si="13"/>
        <v>160</v>
      </c>
      <c r="C161" s="147" t="s">
        <v>149</v>
      </c>
      <c r="D161" s="153" t="s">
        <v>87</v>
      </c>
      <c r="E161" s="147">
        <v>2103</v>
      </c>
      <c r="F161" s="147" t="s">
        <v>60</v>
      </c>
      <c r="G161" s="148" t="s">
        <v>58</v>
      </c>
      <c r="H161" s="150">
        <v>41.28</v>
      </c>
      <c r="I161" s="150">
        <v>0</v>
      </c>
      <c r="J161" s="150">
        <v>0</v>
      </c>
      <c r="K161" s="150">
        <v>0</v>
      </c>
      <c r="L161" s="150">
        <v>3.19</v>
      </c>
      <c r="M161" s="150">
        <f t="shared" si="14"/>
        <v>44.47</v>
      </c>
      <c r="N161" s="151">
        <f t="shared" si="11"/>
        <v>478.68</v>
      </c>
      <c r="O161" s="152">
        <f t="shared" si="12"/>
        <v>708.44640000000004</v>
      </c>
    </row>
    <row r="162" spans="2:15" ht="17.25" hidden="1" x14ac:dyDescent="0.3">
      <c r="B162" s="146">
        <f t="shared" si="13"/>
        <v>161</v>
      </c>
      <c r="C162" s="147" t="s">
        <v>149</v>
      </c>
      <c r="D162" s="153" t="s">
        <v>87</v>
      </c>
      <c r="E162" s="147">
        <v>2104</v>
      </c>
      <c r="F162" s="147" t="s">
        <v>59</v>
      </c>
      <c r="G162" s="148" t="s">
        <v>58</v>
      </c>
      <c r="H162" s="150">
        <v>60.76</v>
      </c>
      <c r="I162" s="150">
        <v>0</v>
      </c>
      <c r="J162" s="150">
        <v>0</v>
      </c>
      <c r="K162" s="150">
        <v>0</v>
      </c>
      <c r="L162" s="150">
        <v>3.33</v>
      </c>
      <c r="M162" s="150">
        <f t="shared" si="14"/>
        <v>64.09</v>
      </c>
      <c r="N162" s="151">
        <f t="shared" si="11"/>
        <v>689.86</v>
      </c>
      <c r="O162" s="152">
        <f t="shared" si="12"/>
        <v>1020.9928</v>
      </c>
    </row>
    <row r="163" spans="2:15" ht="17.25" hidden="1" x14ac:dyDescent="0.3">
      <c r="B163" s="146">
        <f t="shared" si="13"/>
        <v>162</v>
      </c>
      <c r="C163" s="147" t="s">
        <v>149</v>
      </c>
      <c r="D163" s="153" t="s">
        <v>87</v>
      </c>
      <c r="E163" s="147">
        <v>2105</v>
      </c>
      <c r="F163" s="147" t="s">
        <v>59</v>
      </c>
      <c r="G163" s="148" t="s">
        <v>58</v>
      </c>
      <c r="H163" s="150">
        <v>60.76</v>
      </c>
      <c r="I163" s="150">
        <v>0</v>
      </c>
      <c r="J163" s="150">
        <v>0</v>
      </c>
      <c r="K163" s="150">
        <v>0</v>
      </c>
      <c r="L163" s="150">
        <v>3.33</v>
      </c>
      <c r="M163" s="150">
        <f t="shared" si="14"/>
        <v>64.09</v>
      </c>
      <c r="N163" s="151">
        <f t="shared" si="11"/>
        <v>689.86</v>
      </c>
      <c r="O163" s="152">
        <f t="shared" si="12"/>
        <v>1020.9928</v>
      </c>
    </row>
    <row r="164" spans="2:15" ht="17.25" hidden="1" x14ac:dyDescent="0.3">
      <c r="B164" s="146">
        <f t="shared" si="13"/>
        <v>163</v>
      </c>
      <c r="C164" s="147" t="s">
        <v>149</v>
      </c>
      <c r="D164" s="153" t="s">
        <v>87</v>
      </c>
      <c r="E164" s="147">
        <v>2106</v>
      </c>
      <c r="F164" s="147" t="s">
        <v>60</v>
      </c>
      <c r="G164" s="148" t="s">
        <v>58</v>
      </c>
      <c r="H164" s="150">
        <v>38.85</v>
      </c>
      <c r="I164" s="150">
        <v>0</v>
      </c>
      <c r="J164" s="150">
        <v>0</v>
      </c>
      <c r="K164" s="150">
        <v>0</v>
      </c>
      <c r="L164" s="150">
        <v>3.19</v>
      </c>
      <c r="M164" s="150">
        <f t="shared" si="14"/>
        <v>42.04</v>
      </c>
      <c r="N164" s="151">
        <f t="shared" si="11"/>
        <v>452.52</v>
      </c>
      <c r="O164" s="152">
        <f t="shared" si="12"/>
        <v>669.7296</v>
      </c>
    </row>
    <row r="165" spans="2:15" ht="17.25" hidden="1" x14ac:dyDescent="0.3">
      <c r="B165" s="146">
        <f t="shared" si="13"/>
        <v>164</v>
      </c>
      <c r="C165" s="147" t="s">
        <v>149</v>
      </c>
      <c r="D165" s="153" t="s">
        <v>87</v>
      </c>
      <c r="E165" s="147">
        <v>2107</v>
      </c>
      <c r="F165" s="147" t="s">
        <v>60</v>
      </c>
      <c r="G165" s="148" t="s">
        <v>58</v>
      </c>
      <c r="H165" s="150">
        <v>38.85</v>
      </c>
      <c r="I165" s="150">
        <v>0</v>
      </c>
      <c r="J165" s="150">
        <v>0</v>
      </c>
      <c r="K165" s="150">
        <v>0</v>
      </c>
      <c r="L165" s="150">
        <v>3.19</v>
      </c>
      <c r="M165" s="150">
        <f t="shared" si="14"/>
        <v>42.04</v>
      </c>
      <c r="N165" s="151">
        <f t="shared" si="11"/>
        <v>452.52</v>
      </c>
      <c r="O165" s="152">
        <f t="shared" si="12"/>
        <v>669.7296</v>
      </c>
    </row>
    <row r="166" spans="2:15" ht="17.25" hidden="1" x14ac:dyDescent="0.3">
      <c r="B166" s="146">
        <f t="shared" si="13"/>
        <v>165</v>
      </c>
      <c r="C166" s="147" t="s">
        <v>149</v>
      </c>
      <c r="D166" s="153" t="s">
        <v>87</v>
      </c>
      <c r="E166" s="147">
        <v>2108</v>
      </c>
      <c r="F166" s="147" t="s">
        <v>59</v>
      </c>
      <c r="G166" s="148" t="s">
        <v>58</v>
      </c>
      <c r="H166" s="150">
        <v>60.76</v>
      </c>
      <c r="I166" s="150">
        <v>0</v>
      </c>
      <c r="J166" s="150">
        <v>0</v>
      </c>
      <c r="K166" s="150">
        <v>0</v>
      </c>
      <c r="L166" s="150">
        <v>3.33</v>
      </c>
      <c r="M166" s="150">
        <f t="shared" si="14"/>
        <v>64.09</v>
      </c>
      <c r="N166" s="151">
        <f t="shared" si="11"/>
        <v>689.86</v>
      </c>
      <c r="O166" s="152">
        <f t="shared" si="12"/>
        <v>1020.9928</v>
      </c>
    </row>
    <row r="167" spans="2:15" ht="17.25" hidden="1" x14ac:dyDescent="0.3">
      <c r="B167" s="146">
        <f t="shared" si="13"/>
        <v>166</v>
      </c>
      <c r="C167" s="147" t="s">
        <v>149</v>
      </c>
      <c r="D167" s="153" t="s">
        <v>88</v>
      </c>
      <c r="E167" s="147">
        <v>2201</v>
      </c>
      <c r="F167" s="147" t="s">
        <v>59</v>
      </c>
      <c r="G167" s="148" t="s">
        <v>58</v>
      </c>
      <c r="H167" s="150">
        <v>60.76</v>
      </c>
      <c r="I167" s="150">
        <v>0</v>
      </c>
      <c r="J167" s="150">
        <v>0</v>
      </c>
      <c r="K167" s="150">
        <v>0</v>
      </c>
      <c r="L167" s="150">
        <v>3.33</v>
      </c>
      <c r="M167" s="150">
        <f t="shared" si="14"/>
        <v>64.09</v>
      </c>
      <c r="N167" s="151">
        <f t="shared" si="11"/>
        <v>689.86</v>
      </c>
      <c r="O167" s="152">
        <f t="shared" si="12"/>
        <v>1020.9928</v>
      </c>
    </row>
    <row r="168" spans="2:15" ht="17.25" hidden="1" x14ac:dyDescent="0.3">
      <c r="B168" s="146">
        <f t="shared" si="13"/>
        <v>167</v>
      </c>
      <c r="C168" s="147" t="s">
        <v>149</v>
      </c>
      <c r="D168" s="153" t="s">
        <v>88</v>
      </c>
      <c r="E168" s="147">
        <v>2202</v>
      </c>
      <c r="F168" s="147" t="s">
        <v>60</v>
      </c>
      <c r="G168" s="148" t="s">
        <v>58</v>
      </c>
      <c r="H168" s="150">
        <v>41.28</v>
      </c>
      <c r="I168" s="150">
        <v>0</v>
      </c>
      <c r="J168" s="150">
        <v>0</v>
      </c>
      <c r="K168" s="150">
        <v>0</v>
      </c>
      <c r="L168" s="150">
        <v>3.19</v>
      </c>
      <c r="M168" s="150">
        <f t="shared" si="14"/>
        <v>44.47</v>
      </c>
      <c r="N168" s="151">
        <f t="shared" si="11"/>
        <v>478.68</v>
      </c>
      <c r="O168" s="152">
        <f t="shared" si="12"/>
        <v>708.44640000000004</v>
      </c>
    </row>
    <row r="169" spans="2:15" ht="17.25" hidden="1" x14ac:dyDescent="0.3">
      <c r="B169" s="146">
        <f t="shared" si="13"/>
        <v>168</v>
      </c>
      <c r="C169" s="147" t="s">
        <v>149</v>
      </c>
      <c r="D169" s="153" t="s">
        <v>88</v>
      </c>
      <c r="E169" s="147">
        <v>2203</v>
      </c>
      <c r="F169" s="147" t="s">
        <v>157</v>
      </c>
      <c r="G169" s="148" t="s">
        <v>157</v>
      </c>
      <c r="H169" s="137">
        <v>0</v>
      </c>
      <c r="I169" s="137">
        <v>0</v>
      </c>
      <c r="J169" s="137">
        <v>0</v>
      </c>
      <c r="K169" s="137">
        <v>0</v>
      </c>
      <c r="L169" s="137">
        <v>0</v>
      </c>
      <c r="M169" s="150">
        <f t="shared" si="14"/>
        <v>0</v>
      </c>
      <c r="N169" s="151">
        <f t="shared" si="11"/>
        <v>0</v>
      </c>
      <c r="O169" s="152">
        <f>N169*2</f>
        <v>0</v>
      </c>
    </row>
    <row r="170" spans="2:15" ht="17.25" hidden="1" x14ac:dyDescent="0.3">
      <c r="B170" s="146">
        <f t="shared" si="13"/>
        <v>169</v>
      </c>
      <c r="C170" s="147" t="s">
        <v>149</v>
      </c>
      <c r="D170" s="153" t="s">
        <v>88</v>
      </c>
      <c r="E170" s="147">
        <v>2204</v>
      </c>
      <c r="F170" s="147" t="s">
        <v>59</v>
      </c>
      <c r="G170" s="148" t="s">
        <v>58</v>
      </c>
      <c r="H170" s="137">
        <v>60.76</v>
      </c>
      <c r="I170" s="137">
        <v>0</v>
      </c>
      <c r="J170" s="137">
        <v>0</v>
      </c>
      <c r="K170" s="137">
        <v>0</v>
      </c>
      <c r="L170" s="137">
        <v>3.33</v>
      </c>
      <c r="M170" s="150">
        <f t="shared" si="14"/>
        <v>64.09</v>
      </c>
      <c r="N170" s="151">
        <f t="shared" si="11"/>
        <v>689.86</v>
      </c>
      <c r="O170" s="152">
        <f t="shared" ref="O170:O182" si="15">N170*1.48</f>
        <v>1020.9928</v>
      </c>
    </row>
    <row r="171" spans="2:15" ht="17.25" hidden="1" x14ac:dyDescent="0.3">
      <c r="B171" s="146">
        <f t="shared" si="13"/>
        <v>170</v>
      </c>
      <c r="C171" s="147" t="s">
        <v>149</v>
      </c>
      <c r="D171" s="153" t="s">
        <v>88</v>
      </c>
      <c r="E171" s="147">
        <v>2205</v>
      </c>
      <c r="F171" s="147" t="s">
        <v>59</v>
      </c>
      <c r="G171" s="148" t="s">
        <v>58</v>
      </c>
      <c r="H171" s="150">
        <v>60.76</v>
      </c>
      <c r="I171" s="150">
        <v>0</v>
      </c>
      <c r="J171" s="150">
        <v>0</v>
      </c>
      <c r="K171" s="150">
        <v>0</v>
      </c>
      <c r="L171" s="150">
        <v>3.33</v>
      </c>
      <c r="M171" s="150">
        <f t="shared" si="14"/>
        <v>64.09</v>
      </c>
      <c r="N171" s="151">
        <f t="shared" si="11"/>
        <v>689.86</v>
      </c>
      <c r="O171" s="152">
        <f t="shared" si="15"/>
        <v>1020.9928</v>
      </c>
    </row>
    <row r="172" spans="2:15" ht="17.25" hidden="1" x14ac:dyDescent="0.3">
      <c r="B172" s="146">
        <f t="shared" si="13"/>
        <v>171</v>
      </c>
      <c r="C172" s="147" t="s">
        <v>149</v>
      </c>
      <c r="D172" s="153" t="s">
        <v>88</v>
      </c>
      <c r="E172" s="147">
        <v>2206</v>
      </c>
      <c r="F172" s="147" t="s">
        <v>60</v>
      </c>
      <c r="G172" s="148" t="s">
        <v>58</v>
      </c>
      <c r="H172" s="137">
        <v>38.85</v>
      </c>
      <c r="I172" s="137">
        <v>0</v>
      </c>
      <c r="J172" s="137">
        <v>0</v>
      </c>
      <c r="K172" s="137">
        <v>0</v>
      </c>
      <c r="L172" s="137">
        <v>3.19</v>
      </c>
      <c r="M172" s="150">
        <f t="shared" si="14"/>
        <v>42.04</v>
      </c>
      <c r="N172" s="151">
        <f t="shared" si="11"/>
        <v>452.52</v>
      </c>
      <c r="O172" s="152">
        <f t="shared" si="15"/>
        <v>669.7296</v>
      </c>
    </row>
    <row r="173" spans="2:15" ht="17.25" hidden="1" x14ac:dyDescent="0.3">
      <c r="B173" s="146">
        <f t="shared" si="13"/>
        <v>172</v>
      </c>
      <c r="C173" s="147" t="s">
        <v>149</v>
      </c>
      <c r="D173" s="153" t="s">
        <v>88</v>
      </c>
      <c r="E173" s="147">
        <v>2207</v>
      </c>
      <c r="F173" s="147" t="s">
        <v>60</v>
      </c>
      <c r="G173" s="148" t="s">
        <v>58</v>
      </c>
      <c r="H173" s="150">
        <v>38.85</v>
      </c>
      <c r="I173" s="150">
        <v>0</v>
      </c>
      <c r="J173" s="150">
        <v>0</v>
      </c>
      <c r="K173" s="150">
        <v>0</v>
      </c>
      <c r="L173" s="150">
        <v>3.19</v>
      </c>
      <c r="M173" s="150">
        <f t="shared" si="14"/>
        <v>42.04</v>
      </c>
      <c r="N173" s="151">
        <f t="shared" si="11"/>
        <v>452.52</v>
      </c>
      <c r="O173" s="152">
        <f t="shared" si="15"/>
        <v>669.7296</v>
      </c>
    </row>
    <row r="174" spans="2:15" ht="17.25" hidden="1" x14ac:dyDescent="0.3">
      <c r="B174" s="146">
        <f t="shared" si="13"/>
        <v>173</v>
      </c>
      <c r="C174" s="147" t="s">
        <v>149</v>
      </c>
      <c r="D174" s="153" t="s">
        <v>88</v>
      </c>
      <c r="E174" s="147">
        <v>2208</v>
      </c>
      <c r="F174" s="147" t="s">
        <v>59</v>
      </c>
      <c r="G174" s="148" t="s">
        <v>58</v>
      </c>
      <c r="H174" s="150">
        <v>60.76</v>
      </c>
      <c r="I174" s="150">
        <v>0</v>
      </c>
      <c r="J174" s="150">
        <v>0</v>
      </c>
      <c r="K174" s="150">
        <v>0</v>
      </c>
      <c r="L174" s="150">
        <v>3.33</v>
      </c>
      <c r="M174" s="150">
        <f t="shared" si="14"/>
        <v>64.09</v>
      </c>
      <c r="N174" s="151">
        <f t="shared" si="11"/>
        <v>689.86</v>
      </c>
      <c r="O174" s="152">
        <f t="shared" si="15"/>
        <v>1020.9928</v>
      </c>
    </row>
    <row r="175" spans="2:15" ht="17.25" hidden="1" x14ac:dyDescent="0.3">
      <c r="B175" s="146">
        <f t="shared" si="13"/>
        <v>174</v>
      </c>
      <c r="C175" s="147" t="s">
        <v>149</v>
      </c>
      <c r="D175" s="153" t="s">
        <v>89</v>
      </c>
      <c r="E175" s="147">
        <v>2301</v>
      </c>
      <c r="F175" s="147" t="s">
        <v>59</v>
      </c>
      <c r="G175" s="148" t="s">
        <v>58</v>
      </c>
      <c r="H175" s="150">
        <v>60.76</v>
      </c>
      <c r="I175" s="150">
        <v>0</v>
      </c>
      <c r="J175" s="150">
        <v>0</v>
      </c>
      <c r="K175" s="150">
        <v>0</v>
      </c>
      <c r="L175" s="150">
        <v>3.33</v>
      </c>
      <c r="M175" s="150">
        <f t="shared" si="14"/>
        <v>64.09</v>
      </c>
      <c r="N175" s="151">
        <f t="shared" si="11"/>
        <v>689.86</v>
      </c>
      <c r="O175" s="152">
        <f t="shared" si="15"/>
        <v>1020.9928</v>
      </c>
    </row>
    <row r="176" spans="2:15" ht="17.25" hidden="1" x14ac:dyDescent="0.3">
      <c r="B176" s="146">
        <f t="shared" si="13"/>
        <v>175</v>
      </c>
      <c r="C176" s="147" t="s">
        <v>149</v>
      </c>
      <c r="D176" s="153" t="s">
        <v>89</v>
      </c>
      <c r="E176" s="147">
        <v>2302</v>
      </c>
      <c r="F176" s="147" t="s">
        <v>60</v>
      </c>
      <c r="G176" s="148" t="s">
        <v>58</v>
      </c>
      <c r="H176" s="150">
        <v>41.28</v>
      </c>
      <c r="I176" s="150">
        <v>0</v>
      </c>
      <c r="J176" s="150">
        <v>0</v>
      </c>
      <c r="K176" s="150">
        <v>0</v>
      </c>
      <c r="L176" s="150">
        <v>3.19</v>
      </c>
      <c r="M176" s="150">
        <f t="shared" si="14"/>
        <v>44.47</v>
      </c>
      <c r="N176" s="151">
        <f t="shared" si="11"/>
        <v>478.68</v>
      </c>
      <c r="O176" s="152">
        <f t="shared" si="15"/>
        <v>708.44640000000004</v>
      </c>
    </row>
    <row r="177" spans="2:15" ht="17.25" hidden="1" x14ac:dyDescent="0.3">
      <c r="B177" s="146">
        <f t="shared" si="13"/>
        <v>176</v>
      </c>
      <c r="C177" s="147" t="s">
        <v>149</v>
      </c>
      <c r="D177" s="153" t="s">
        <v>89</v>
      </c>
      <c r="E177" s="147">
        <v>2303</v>
      </c>
      <c r="F177" s="147" t="s">
        <v>60</v>
      </c>
      <c r="G177" s="148" t="s">
        <v>58</v>
      </c>
      <c r="H177" s="150">
        <v>41.28</v>
      </c>
      <c r="I177" s="150">
        <v>0</v>
      </c>
      <c r="J177" s="150">
        <v>0</v>
      </c>
      <c r="K177" s="150">
        <v>0</v>
      </c>
      <c r="L177" s="150">
        <v>3.19</v>
      </c>
      <c r="M177" s="150">
        <f t="shared" si="14"/>
        <v>44.47</v>
      </c>
      <c r="N177" s="151">
        <f t="shared" si="11"/>
        <v>478.68</v>
      </c>
      <c r="O177" s="152">
        <f t="shared" si="15"/>
        <v>708.44640000000004</v>
      </c>
    </row>
    <row r="178" spans="2:15" ht="17.25" hidden="1" x14ac:dyDescent="0.3">
      <c r="B178" s="146">
        <f t="shared" si="13"/>
        <v>177</v>
      </c>
      <c r="C178" s="147" t="s">
        <v>149</v>
      </c>
      <c r="D178" s="153" t="s">
        <v>89</v>
      </c>
      <c r="E178" s="147">
        <v>2304</v>
      </c>
      <c r="F178" s="147" t="s">
        <v>59</v>
      </c>
      <c r="G178" s="148" t="s">
        <v>58</v>
      </c>
      <c r="H178" s="150">
        <v>60.76</v>
      </c>
      <c r="I178" s="150">
        <v>0</v>
      </c>
      <c r="J178" s="150">
        <v>0</v>
      </c>
      <c r="K178" s="150">
        <v>0</v>
      </c>
      <c r="L178" s="150">
        <v>3.33</v>
      </c>
      <c r="M178" s="150">
        <f t="shared" si="14"/>
        <v>64.09</v>
      </c>
      <c r="N178" s="151">
        <f t="shared" si="11"/>
        <v>689.86</v>
      </c>
      <c r="O178" s="152">
        <f t="shared" si="15"/>
        <v>1020.9928</v>
      </c>
    </row>
    <row r="179" spans="2:15" ht="17.25" hidden="1" x14ac:dyDescent="0.3">
      <c r="B179" s="146">
        <f t="shared" si="13"/>
        <v>178</v>
      </c>
      <c r="C179" s="147" t="s">
        <v>149</v>
      </c>
      <c r="D179" s="153" t="s">
        <v>89</v>
      </c>
      <c r="E179" s="147">
        <v>2305</v>
      </c>
      <c r="F179" s="147" t="s">
        <v>59</v>
      </c>
      <c r="G179" s="148" t="s">
        <v>58</v>
      </c>
      <c r="H179" s="150">
        <v>60.76</v>
      </c>
      <c r="I179" s="150">
        <v>0</v>
      </c>
      <c r="J179" s="150">
        <v>0</v>
      </c>
      <c r="K179" s="150">
        <v>0</v>
      </c>
      <c r="L179" s="150">
        <v>3.33</v>
      </c>
      <c r="M179" s="150">
        <f t="shared" si="14"/>
        <v>64.09</v>
      </c>
      <c r="N179" s="151">
        <f t="shared" si="11"/>
        <v>689.86</v>
      </c>
      <c r="O179" s="152">
        <f t="shared" si="15"/>
        <v>1020.9928</v>
      </c>
    </row>
    <row r="180" spans="2:15" ht="17.25" hidden="1" x14ac:dyDescent="0.3">
      <c r="B180" s="146">
        <f t="shared" si="13"/>
        <v>179</v>
      </c>
      <c r="C180" s="147" t="s">
        <v>149</v>
      </c>
      <c r="D180" s="153" t="s">
        <v>89</v>
      </c>
      <c r="E180" s="147">
        <v>2306</v>
      </c>
      <c r="F180" s="147" t="s">
        <v>60</v>
      </c>
      <c r="G180" s="148" t="s">
        <v>58</v>
      </c>
      <c r="H180" s="150">
        <v>38.85</v>
      </c>
      <c r="I180" s="150">
        <v>0</v>
      </c>
      <c r="J180" s="150">
        <v>0</v>
      </c>
      <c r="K180" s="150">
        <v>0</v>
      </c>
      <c r="L180" s="150">
        <v>3.19</v>
      </c>
      <c r="M180" s="150">
        <f t="shared" si="14"/>
        <v>42.04</v>
      </c>
      <c r="N180" s="151">
        <f t="shared" si="11"/>
        <v>452.52</v>
      </c>
      <c r="O180" s="152">
        <f t="shared" si="15"/>
        <v>669.7296</v>
      </c>
    </row>
    <row r="181" spans="2:15" ht="17.25" hidden="1" x14ac:dyDescent="0.3">
      <c r="B181" s="146">
        <f t="shared" si="13"/>
        <v>180</v>
      </c>
      <c r="C181" s="147" t="s">
        <v>149</v>
      </c>
      <c r="D181" s="153" t="s">
        <v>89</v>
      </c>
      <c r="E181" s="147">
        <v>2307</v>
      </c>
      <c r="F181" s="147" t="s">
        <v>60</v>
      </c>
      <c r="G181" s="148" t="s">
        <v>58</v>
      </c>
      <c r="H181" s="150">
        <v>38.85</v>
      </c>
      <c r="I181" s="150">
        <v>0</v>
      </c>
      <c r="J181" s="150">
        <v>0</v>
      </c>
      <c r="K181" s="150">
        <v>0</v>
      </c>
      <c r="L181" s="150">
        <v>3.19</v>
      </c>
      <c r="M181" s="150">
        <f t="shared" si="14"/>
        <v>42.04</v>
      </c>
      <c r="N181" s="151">
        <f t="shared" si="11"/>
        <v>452.52</v>
      </c>
      <c r="O181" s="152">
        <f t="shared" si="15"/>
        <v>669.7296</v>
      </c>
    </row>
    <row r="182" spans="2:15" ht="17.25" hidden="1" x14ac:dyDescent="0.3">
      <c r="B182" s="146">
        <f t="shared" si="13"/>
        <v>181</v>
      </c>
      <c r="C182" s="147" t="s">
        <v>149</v>
      </c>
      <c r="D182" s="153" t="s">
        <v>89</v>
      </c>
      <c r="E182" s="147">
        <v>2308</v>
      </c>
      <c r="F182" s="147" t="s">
        <v>59</v>
      </c>
      <c r="G182" s="148" t="s">
        <v>58</v>
      </c>
      <c r="H182" s="150">
        <v>60.76</v>
      </c>
      <c r="I182" s="150">
        <v>0</v>
      </c>
      <c r="J182" s="150">
        <v>0</v>
      </c>
      <c r="K182" s="150">
        <v>0</v>
      </c>
      <c r="L182" s="150">
        <v>3.33</v>
      </c>
      <c r="M182" s="150">
        <f t="shared" si="14"/>
        <v>64.09</v>
      </c>
      <c r="N182" s="151">
        <f t="shared" si="11"/>
        <v>689.86</v>
      </c>
      <c r="O182" s="152">
        <f t="shared" si="15"/>
        <v>1020.9928</v>
      </c>
    </row>
    <row r="183" spans="2:15" ht="17.25" x14ac:dyDescent="0.3">
      <c r="B183" s="146">
        <f t="shared" si="13"/>
        <v>182</v>
      </c>
      <c r="C183" s="147" t="s">
        <v>171</v>
      </c>
      <c r="D183" s="147" t="s">
        <v>172</v>
      </c>
      <c r="E183" s="147">
        <v>8</v>
      </c>
      <c r="F183" s="147" t="s">
        <v>57</v>
      </c>
      <c r="G183" s="148" t="s">
        <v>58</v>
      </c>
      <c r="H183" s="150">
        <v>100.72</v>
      </c>
      <c r="I183" s="150">
        <v>0</v>
      </c>
      <c r="J183" s="150">
        <v>36.83</v>
      </c>
      <c r="K183" s="150">
        <v>0</v>
      </c>
      <c r="L183" s="150">
        <v>0</v>
      </c>
      <c r="M183" s="150">
        <f t="shared" si="14"/>
        <v>137.55000000000001</v>
      </c>
      <c r="N183" s="151">
        <f t="shared" si="11"/>
        <v>1480.59</v>
      </c>
      <c r="O183" s="152">
        <f t="shared" ref="O183:O191" si="16">N183*2</f>
        <v>2961.18</v>
      </c>
    </row>
    <row r="184" spans="2:15" ht="17.25" x14ac:dyDescent="0.3">
      <c r="B184" s="146">
        <f t="shared" si="13"/>
        <v>183</v>
      </c>
      <c r="C184" s="147" t="s">
        <v>171</v>
      </c>
      <c r="D184" s="147" t="s">
        <v>172</v>
      </c>
      <c r="E184" s="147">
        <v>9</v>
      </c>
      <c r="F184" s="147" t="s">
        <v>57</v>
      </c>
      <c r="G184" s="148" t="s">
        <v>58</v>
      </c>
      <c r="H184" s="150">
        <v>88.53</v>
      </c>
      <c r="I184" s="150">
        <v>0</v>
      </c>
      <c r="J184" s="150">
        <v>35.520000000000003</v>
      </c>
      <c r="K184" s="150">
        <v>0</v>
      </c>
      <c r="L184" s="150">
        <v>0</v>
      </c>
      <c r="M184" s="150">
        <f t="shared" si="14"/>
        <v>124.05000000000001</v>
      </c>
      <c r="N184" s="151">
        <f t="shared" si="11"/>
        <v>1335.27</v>
      </c>
      <c r="O184" s="152">
        <f t="shared" si="16"/>
        <v>2670.54</v>
      </c>
    </row>
    <row r="185" spans="2:15" ht="17.25" x14ac:dyDescent="0.3">
      <c r="B185" s="146">
        <f t="shared" si="13"/>
        <v>184</v>
      </c>
      <c r="C185" s="147" t="s">
        <v>171</v>
      </c>
      <c r="D185" s="147" t="s">
        <v>172</v>
      </c>
      <c r="E185" s="147">
        <v>10</v>
      </c>
      <c r="F185" s="147" t="s">
        <v>57</v>
      </c>
      <c r="G185" s="148" t="s">
        <v>58</v>
      </c>
      <c r="H185" s="150">
        <v>30.38</v>
      </c>
      <c r="I185" s="150">
        <v>0</v>
      </c>
      <c r="J185" s="150">
        <v>14.84</v>
      </c>
      <c r="K185" s="150">
        <v>0</v>
      </c>
      <c r="L185" s="150">
        <v>0</v>
      </c>
      <c r="M185" s="150">
        <f t="shared" si="14"/>
        <v>45.22</v>
      </c>
      <c r="N185" s="151">
        <f t="shared" si="11"/>
        <v>486.75</v>
      </c>
      <c r="O185" s="152">
        <f t="shared" si="16"/>
        <v>973.5</v>
      </c>
    </row>
    <row r="186" spans="2:15" ht="17.25" x14ac:dyDescent="0.3">
      <c r="B186" s="146">
        <f t="shared" si="13"/>
        <v>185</v>
      </c>
      <c r="C186" s="147" t="s">
        <v>171</v>
      </c>
      <c r="D186" s="147" t="s">
        <v>172</v>
      </c>
      <c r="E186" s="147">
        <v>11</v>
      </c>
      <c r="F186" s="147" t="s">
        <v>57</v>
      </c>
      <c r="G186" s="148" t="s">
        <v>58</v>
      </c>
      <c r="H186" s="150">
        <v>48.46</v>
      </c>
      <c r="I186" s="150">
        <v>0</v>
      </c>
      <c r="J186" s="150">
        <v>24.04</v>
      </c>
      <c r="K186" s="150">
        <v>0</v>
      </c>
      <c r="L186" s="150">
        <v>0</v>
      </c>
      <c r="M186" s="150">
        <f t="shared" si="14"/>
        <v>72.5</v>
      </c>
      <c r="N186" s="151">
        <f t="shared" si="11"/>
        <v>780.39</v>
      </c>
      <c r="O186" s="152">
        <f t="shared" si="16"/>
        <v>1560.78</v>
      </c>
    </row>
    <row r="187" spans="2:15" ht="17.25" x14ac:dyDescent="0.3">
      <c r="B187" s="146">
        <f t="shared" si="13"/>
        <v>186</v>
      </c>
      <c r="C187" s="147" t="s">
        <v>171</v>
      </c>
      <c r="D187" s="147" t="s">
        <v>172</v>
      </c>
      <c r="E187" s="147">
        <v>12</v>
      </c>
      <c r="F187" s="147" t="s">
        <v>57</v>
      </c>
      <c r="G187" s="148" t="s">
        <v>58</v>
      </c>
      <c r="H187" s="150">
        <v>16.010000000000002</v>
      </c>
      <c r="I187" s="150">
        <v>0</v>
      </c>
      <c r="J187" s="150">
        <v>7.98</v>
      </c>
      <c r="K187" s="150">
        <v>0</v>
      </c>
      <c r="L187" s="150">
        <v>0</v>
      </c>
      <c r="M187" s="150">
        <f t="shared" si="14"/>
        <v>23.990000000000002</v>
      </c>
      <c r="N187" s="151">
        <f t="shared" si="11"/>
        <v>258.23</v>
      </c>
      <c r="O187" s="152">
        <f t="shared" si="16"/>
        <v>516.46</v>
      </c>
    </row>
    <row r="188" spans="2:15" ht="17.25" x14ac:dyDescent="0.3">
      <c r="B188" s="146">
        <f t="shared" si="13"/>
        <v>187</v>
      </c>
      <c r="C188" s="147" t="s">
        <v>171</v>
      </c>
      <c r="D188" s="147" t="s">
        <v>172</v>
      </c>
      <c r="E188" s="147">
        <v>13</v>
      </c>
      <c r="F188" s="147" t="s">
        <v>57</v>
      </c>
      <c r="G188" s="148" t="s">
        <v>58</v>
      </c>
      <c r="H188" s="150">
        <v>48.46</v>
      </c>
      <c r="I188" s="150">
        <v>0</v>
      </c>
      <c r="J188" s="150">
        <v>24.04</v>
      </c>
      <c r="K188" s="150">
        <v>0</v>
      </c>
      <c r="L188" s="150">
        <v>0</v>
      </c>
      <c r="M188" s="150">
        <f t="shared" si="14"/>
        <v>72.5</v>
      </c>
      <c r="N188" s="151">
        <f t="shared" si="11"/>
        <v>780.39</v>
      </c>
      <c r="O188" s="152">
        <f t="shared" si="16"/>
        <v>1560.78</v>
      </c>
    </row>
    <row r="189" spans="2:15" ht="17.25" x14ac:dyDescent="0.3">
      <c r="B189" s="146">
        <f t="shared" si="13"/>
        <v>188</v>
      </c>
      <c r="C189" s="147" t="s">
        <v>171</v>
      </c>
      <c r="D189" s="147" t="s">
        <v>172</v>
      </c>
      <c r="E189" s="147">
        <v>14</v>
      </c>
      <c r="F189" s="147" t="s">
        <v>57</v>
      </c>
      <c r="G189" s="148" t="s">
        <v>58</v>
      </c>
      <c r="H189" s="150">
        <v>30.38</v>
      </c>
      <c r="I189" s="150">
        <v>0</v>
      </c>
      <c r="J189" s="150">
        <v>14.84</v>
      </c>
      <c r="K189" s="150">
        <v>0</v>
      </c>
      <c r="L189" s="150">
        <v>0</v>
      </c>
      <c r="M189" s="150">
        <f t="shared" si="14"/>
        <v>45.22</v>
      </c>
      <c r="N189" s="151">
        <f t="shared" si="11"/>
        <v>486.75</v>
      </c>
      <c r="O189" s="152">
        <f t="shared" si="16"/>
        <v>973.5</v>
      </c>
    </row>
    <row r="190" spans="2:15" ht="17.25" x14ac:dyDescent="0.3">
      <c r="B190" s="146">
        <f t="shared" si="13"/>
        <v>189</v>
      </c>
      <c r="C190" s="147" t="s">
        <v>171</v>
      </c>
      <c r="D190" s="147" t="s">
        <v>172</v>
      </c>
      <c r="E190" s="147">
        <v>15</v>
      </c>
      <c r="F190" s="147" t="s">
        <v>57</v>
      </c>
      <c r="G190" s="148" t="s">
        <v>58</v>
      </c>
      <c r="H190" s="150">
        <v>88.53</v>
      </c>
      <c r="I190" s="150">
        <v>0</v>
      </c>
      <c r="J190" s="150">
        <v>35.520000000000003</v>
      </c>
      <c r="K190" s="150">
        <v>0</v>
      </c>
      <c r="L190" s="150">
        <v>0</v>
      </c>
      <c r="M190" s="150">
        <f t="shared" si="14"/>
        <v>124.05000000000001</v>
      </c>
      <c r="N190" s="151">
        <f t="shared" si="11"/>
        <v>1335.27</v>
      </c>
      <c r="O190" s="152">
        <f t="shared" si="16"/>
        <v>2670.54</v>
      </c>
    </row>
    <row r="191" spans="2:15" ht="17.25" x14ac:dyDescent="0.3">
      <c r="B191" s="146">
        <f t="shared" si="13"/>
        <v>190</v>
      </c>
      <c r="C191" s="147" t="s">
        <v>171</v>
      </c>
      <c r="D191" s="147" t="s">
        <v>172</v>
      </c>
      <c r="E191" s="147">
        <v>16</v>
      </c>
      <c r="F191" s="147" t="s">
        <v>57</v>
      </c>
      <c r="G191" s="148" t="s">
        <v>58</v>
      </c>
      <c r="H191" s="150">
        <v>100.72</v>
      </c>
      <c r="I191" s="150">
        <v>0</v>
      </c>
      <c r="J191" s="150">
        <v>36.83</v>
      </c>
      <c r="K191" s="150">
        <v>0</v>
      </c>
      <c r="L191" s="150">
        <v>0</v>
      </c>
      <c r="M191" s="150">
        <f t="shared" si="14"/>
        <v>137.55000000000001</v>
      </c>
      <c r="N191" s="151">
        <f t="shared" si="11"/>
        <v>1480.59</v>
      </c>
      <c r="O191" s="152">
        <f t="shared" si="16"/>
        <v>2961.18</v>
      </c>
    </row>
    <row r="192" spans="2:15" ht="17.25" x14ac:dyDescent="0.3">
      <c r="B192" s="146">
        <f t="shared" si="13"/>
        <v>191</v>
      </c>
      <c r="C192" s="147" t="s">
        <v>171</v>
      </c>
      <c r="D192" s="147" t="s">
        <v>68</v>
      </c>
      <c r="E192" s="147">
        <v>107</v>
      </c>
      <c r="F192" s="147" t="s">
        <v>152</v>
      </c>
      <c r="G192" s="148" t="s">
        <v>58</v>
      </c>
      <c r="H192" s="150">
        <v>20.84</v>
      </c>
      <c r="I192" s="150">
        <v>9.8000000000000007</v>
      </c>
      <c r="J192" s="150">
        <v>0</v>
      </c>
      <c r="K192" s="150">
        <v>0</v>
      </c>
      <c r="L192" s="150">
        <v>0</v>
      </c>
      <c r="M192" s="150">
        <f t="shared" si="14"/>
        <v>30.64</v>
      </c>
      <c r="N192" s="151">
        <f t="shared" si="11"/>
        <v>329.81</v>
      </c>
      <c r="O192" s="152">
        <f t="shared" ref="O192:O200" si="17">N192*1.7</f>
        <v>560.67700000000002</v>
      </c>
    </row>
    <row r="193" spans="2:15" ht="17.25" x14ac:dyDescent="0.3">
      <c r="B193" s="146">
        <f t="shared" si="13"/>
        <v>192</v>
      </c>
      <c r="C193" s="147" t="s">
        <v>171</v>
      </c>
      <c r="D193" s="147" t="s">
        <v>68</v>
      </c>
      <c r="E193" s="147">
        <v>108</v>
      </c>
      <c r="F193" s="147" t="s">
        <v>152</v>
      </c>
      <c r="G193" s="148" t="s">
        <v>58</v>
      </c>
      <c r="H193" s="150">
        <v>23.41</v>
      </c>
      <c r="I193" s="150">
        <v>11</v>
      </c>
      <c r="J193" s="150">
        <v>0</v>
      </c>
      <c r="K193" s="150">
        <v>0</v>
      </c>
      <c r="L193" s="150">
        <v>0</v>
      </c>
      <c r="M193" s="150">
        <f t="shared" si="14"/>
        <v>34.409999999999997</v>
      </c>
      <c r="N193" s="151">
        <f t="shared" si="11"/>
        <v>370.39</v>
      </c>
      <c r="O193" s="152">
        <f t="shared" si="17"/>
        <v>629.66300000000001</v>
      </c>
    </row>
    <row r="194" spans="2:15" ht="17.25" x14ac:dyDescent="0.3">
      <c r="B194" s="146">
        <f t="shared" si="13"/>
        <v>193</v>
      </c>
      <c r="C194" s="147" t="s">
        <v>171</v>
      </c>
      <c r="D194" s="147" t="s">
        <v>68</v>
      </c>
      <c r="E194" s="147">
        <v>109</v>
      </c>
      <c r="F194" s="147" t="s">
        <v>152</v>
      </c>
      <c r="G194" s="148" t="s">
        <v>58</v>
      </c>
      <c r="H194" s="150">
        <v>20.84</v>
      </c>
      <c r="I194" s="150">
        <v>9.8000000000000007</v>
      </c>
      <c r="J194" s="150">
        <v>0</v>
      </c>
      <c r="K194" s="150">
        <v>0</v>
      </c>
      <c r="L194" s="150">
        <v>0</v>
      </c>
      <c r="M194" s="150">
        <f t="shared" si="14"/>
        <v>30.64</v>
      </c>
      <c r="N194" s="151">
        <f t="shared" ref="N194:N257" si="18">ROUND(M194*10.764,2)</f>
        <v>329.81</v>
      </c>
      <c r="O194" s="152">
        <f t="shared" si="17"/>
        <v>560.67700000000002</v>
      </c>
    </row>
    <row r="195" spans="2:15" ht="17.25" x14ac:dyDescent="0.3">
      <c r="B195" s="146">
        <f t="shared" ref="B195:B258" si="19">B194+1</f>
        <v>194</v>
      </c>
      <c r="C195" s="147" t="s">
        <v>171</v>
      </c>
      <c r="D195" s="147" t="s">
        <v>68</v>
      </c>
      <c r="E195" s="147">
        <v>110</v>
      </c>
      <c r="F195" s="147" t="s">
        <v>152</v>
      </c>
      <c r="G195" s="148" t="s">
        <v>58</v>
      </c>
      <c r="H195" s="150">
        <v>20.84</v>
      </c>
      <c r="I195" s="150">
        <v>9.8000000000000007</v>
      </c>
      <c r="J195" s="150">
        <v>0</v>
      </c>
      <c r="K195" s="150">
        <v>0</v>
      </c>
      <c r="L195" s="150">
        <v>0</v>
      </c>
      <c r="M195" s="150">
        <f t="shared" ref="M195:M258" si="20">SUM(H195:L195)</f>
        <v>30.64</v>
      </c>
      <c r="N195" s="151">
        <f t="shared" si="18"/>
        <v>329.81</v>
      </c>
      <c r="O195" s="152">
        <f t="shared" si="17"/>
        <v>560.67700000000002</v>
      </c>
    </row>
    <row r="196" spans="2:15" ht="17.25" x14ac:dyDescent="0.3">
      <c r="B196" s="146">
        <f t="shared" si="19"/>
        <v>195</v>
      </c>
      <c r="C196" s="147" t="s">
        <v>171</v>
      </c>
      <c r="D196" s="147" t="s">
        <v>68</v>
      </c>
      <c r="E196" s="147">
        <v>111</v>
      </c>
      <c r="F196" s="147" t="s">
        <v>152</v>
      </c>
      <c r="G196" s="148" t="s">
        <v>58</v>
      </c>
      <c r="H196" s="150">
        <v>10.97</v>
      </c>
      <c r="I196" s="150">
        <v>5.18</v>
      </c>
      <c r="J196" s="150">
        <v>0</v>
      </c>
      <c r="K196" s="150">
        <v>0</v>
      </c>
      <c r="L196" s="150">
        <v>0</v>
      </c>
      <c r="M196" s="150">
        <f t="shared" si="20"/>
        <v>16.149999999999999</v>
      </c>
      <c r="N196" s="151">
        <f t="shared" si="18"/>
        <v>173.84</v>
      </c>
      <c r="O196" s="152">
        <f t="shared" si="17"/>
        <v>295.52800000000002</v>
      </c>
    </row>
    <row r="197" spans="2:15" ht="17.25" x14ac:dyDescent="0.3">
      <c r="B197" s="146">
        <f t="shared" si="19"/>
        <v>196</v>
      </c>
      <c r="C197" s="147" t="s">
        <v>171</v>
      </c>
      <c r="D197" s="147" t="s">
        <v>68</v>
      </c>
      <c r="E197" s="147">
        <v>112</v>
      </c>
      <c r="F197" s="147" t="s">
        <v>152</v>
      </c>
      <c r="G197" s="148" t="s">
        <v>58</v>
      </c>
      <c r="H197" s="150">
        <v>20.84</v>
      </c>
      <c r="I197" s="150">
        <v>9.8000000000000007</v>
      </c>
      <c r="J197" s="150">
        <v>0</v>
      </c>
      <c r="K197" s="150">
        <v>0</v>
      </c>
      <c r="L197" s="150">
        <v>0</v>
      </c>
      <c r="M197" s="150">
        <f t="shared" si="20"/>
        <v>30.64</v>
      </c>
      <c r="N197" s="151">
        <f t="shared" si="18"/>
        <v>329.81</v>
      </c>
      <c r="O197" s="152">
        <f t="shared" si="17"/>
        <v>560.67700000000002</v>
      </c>
    </row>
    <row r="198" spans="2:15" ht="17.25" x14ac:dyDescent="0.3">
      <c r="B198" s="146">
        <f t="shared" si="19"/>
        <v>197</v>
      </c>
      <c r="C198" s="147" t="s">
        <v>171</v>
      </c>
      <c r="D198" s="147" t="s">
        <v>68</v>
      </c>
      <c r="E198" s="147">
        <v>113</v>
      </c>
      <c r="F198" s="147" t="s">
        <v>152</v>
      </c>
      <c r="G198" s="148" t="s">
        <v>58</v>
      </c>
      <c r="H198" s="150">
        <v>20.84</v>
      </c>
      <c r="I198" s="150">
        <v>9.8000000000000007</v>
      </c>
      <c r="J198" s="150">
        <v>0</v>
      </c>
      <c r="K198" s="150">
        <v>0</v>
      </c>
      <c r="L198" s="150">
        <v>0</v>
      </c>
      <c r="M198" s="150">
        <f t="shared" si="20"/>
        <v>30.64</v>
      </c>
      <c r="N198" s="151">
        <f t="shared" si="18"/>
        <v>329.81</v>
      </c>
      <c r="O198" s="152">
        <f t="shared" si="17"/>
        <v>560.67700000000002</v>
      </c>
    </row>
    <row r="199" spans="2:15" ht="17.25" x14ac:dyDescent="0.3">
      <c r="B199" s="146">
        <f t="shared" si="19"/>
        <v>198</v>
      </c>
      <c r="C199" s="147" t="s">
        <v>171</v>
      </c>
      <c r="D199" s="147" t="s">
        <v>68</v>
      </c>
      <c r="E199" s="147">
        <v>114</v>
      </c>
      <c r="F199" s="147" t="s">
        <v>152</v>
      </c>
      <c r="G199" s="148" t="s">
        <v>58</v>
      </c>
      <c r="H199" s="150">
        <v>23.41</v>
      </c>
      <c r="I199" s="150">
        <v>11</v>
      </c>
      <c r="J199" s="150">
        <v>0</v>
      </c>
      <c r="K199" s="150">
        <v>0</v>
      </c>
      <c r="L199" s="150">
        <v>0</v>
      </c>
      <c r="M199" s="150">
        <f t="shared" si="20"/>
        <v>34.409999999999997</v>
      </c>
      <c r="N199" s="151">
        <f t="shared" si="18"/>
        <v>370.39</v>
      </c>
      <c r="O199" s="152">
        <f t="shared" si="17"/>
        <v>629.66300000000001</v>
      </c>
    </row>
    <row r="200" spans="2:15" ht="17.25" x14ac:dyDescent="0.3">
      <c r="B200" s="146">
        <f t="shared" si="19"/>
        <v>199</v>
      </c>
      <c r="C200" s="147" t="s">
        <v>171</v>
      </c>
      <c r="D200" s="147" t="s">
        <v>68</v>
      </c>
      <c r="E200" s="147">
        <v>115</v>
      </c>
      <c r="F200" s="147" t="s">
        <v>152</v>
      </c>
      <c r="G200" s="148" t="s">
        <v>58</v>
      </c>
      <c r="H200" s="150">
        <v>20.84</v>
      </c>
      <c r="I200" s="150">
        <v>9.8000000000000007</v>
      </c>
      <c r="J200" s="150">
        <v>0</v>
      </c>
      <c r="K200" s="150">
        <v>0</v>
      </c>
      <c r="L200" s="150">
        <v>0</v>
      </c>
      <c r="M200" s="150">
        <f t="shared" si="20"/>
        <v>30.64</v>
      </c>
      <c r="N200" s="151">
        <f t="shared" si="18"/>
        <v>329.81</v>
      </c>
      <c r="O200" s="152">
        <f t="shared" si="17"/>
        <v>560.67700000000002</v>
      </c>
    </row>
    <row r="201" spans="2:15" ht="17.25" x14ac:dyDescent="0.3">
      <c r="B201" s="146">
        <f t="shared" si="19"/>
        <v>200</v>
      </c>
      <c r="C201" s="147" t="s">
        <v>171</v>
      </c>
      <c r="D201" s="147" t="s">
        <v>69</v>
      </c>
      <c r="E201" s="147">
        <v>301</v>
      </c>
      <c r="F201" s="147" t="s">
        <v>60</v>
      </c>
      <c r="G201" s="148" t="s">
        <v>58</v>
      </c>
      <c r="H201" s="150">
        <v>38.85</v>
      </c>
      <c r="I201" s="150">
        <v>0</v>
      </c>
      <c r="J201" s="150">
        <v>0</v>
      </c>
      <c r="K201" s="150">
        <v>15.96</v>
      </c>
      <c r="L201" s="150">
        <v>3.19</v>
      </c>
      <c r="M201" s="150">
        <f t="shared" si="20"/>
        <v>58</v>
      </c>
      <c r="N201" s="151">
        <f t="shared" si="18"/>
        <v>624.30999999999995</v>
      </c>
      <c r="O201" s="152">
        <f t="shared" ref="O201:O250" si="21">N201*1.48</f>
        <v>923.97879999999986</v>
      </c>
    </row>
    <row r="202" spans="2:15" ht="17.25" x14ac:dyDescent="0.3">
      <c r="B202" s="146">
        <f t="shared" si="19"/>
        <v>201</v>
      </c>
      <c r="C202" s="147" t="s">
        <v>171</v>
      </c>
      <c r="D202" s="147" t="s">
        <v>69</v>
      </c>
      <c r="E202" s="147">
        <v>302</v>
      </c>
      <c r="F202" s="147" t="s">
        <v>60</v>
      </c>
      <c r="G202" s="148" t="s">
        <v>58</v>
      </c>
      <c r="H202" s="150">
        <v>38.85</v>
      </c>
      <c r="I202" s="150">
        <v>0</v>
      </c>
      <c r="J202" s="150">
        <v>0</v>
      </c>
      <c r="K202" s="150">
        <v>15.86</v>
      </c>
      <c r="L202" s="150">
        <v>3.19</v>
      </c>
      <c r="M202" s="150">
        <f t="shared" si="20"/>
        <v>57.9</v>
      </c>
      <c r="N202" s="151">
        <f t="shared" si="18"/>
        <v>623.24</v>
      </c>
      <c r="O202" s="152">
        <f t="shared" si="21"/>
        <v>922.39520000000005</v>
      </c>
    </row>
    <row r="203" spans="2:15" ht="17.25" x14ac:dyDescent="0.3">
      <c r="B203" s="146">
        <f t="shared" si="19"/>
        <v>202</v>
      </c>
      <c r="C203" s="147" t="s">
        <v>171</v>
      </c>
      <c r="D203" s="147" t="s">
        <v>69</v>
      </c>
      <c r="E203" s="147">
        <v>303</v>
      </c>
      <c r="F203" s="147" t="s">
        <v>60</v>
      </c>
      <c r="G203" s="148" t="s">
        <v>58</v>
      </c>
      <c r="H203" s="150">
        <v>41.28</v>
      </c>
      <c r="I203" s="150">
        <v>0</v>
      </c>
      <c r="J203" s="150">
        <v>0</v>
      </c>
      <c r="K203" s="150">
        <v>15.86</v>
      </c>
      <c r="L203" s="150">
        <v>3.19</v>
      </c>
      <c r="M203" s="150">
        <f t="shared" si="20"/>
        <v>60.33</v>
      </c>
      <c r="N203" s="151">
        <f t="shared" si="18"/>
        <v>649.39</v>
      </c>
      <c r="O203" s="152">
        <f t="shared" si="21"/>
        <v>961.09719999999993</v>
      </c>
    </row>
    <row r="204" spans="2:15" ht="17.25" x14ac:dyDescent="0.3">
      <c r="B204" s="146">
        <f t="shared" si="19"/>
        <v>203</v>
      </c>
      <c r="C204" s="147" t="s">
        <v>171</v>
      </c>
      <c r="D204" s="147" t="s">
        <v>69</v>
      </c>
      <c r="E204" s="147">
        <v>304</v>
      </c>
      <c r="F204" s="147" t="s">
        <v>60</v>
      </c>
      <c r="G204" s="148" t="s">
        <v>58</v>
      </c>
      <c r="H204" s="150">
        <v>41.28</v>
      </c>
      <c r="I204" s="150">
        <v>0</v>
      </c>
      <c r="J204" s="150">
        <v>0</v>
      </c>
      <c r="K204" s="150">
        <v>15.86</v>
      </c>
      <c r="L204" s="150">
        <v>3.19</v>
      </c>
      <c r="M204" s="150">
        <f t="shared" si="20"/>
        <v>60.33</v>
      </c>
      <c r="N204" s="151">
        <f t="shared" si="18"/>
        <v>649.39</v>
      </c>
      <c r="O204" s="152">
        <f t="shared" si="21"/>
        <v>961.09719999999993</v>
      </c>
    </row>
    <row r="205" spans="2:15" ht="17.25" x14ac:dyDescent="0.3">
      <c r="B205" s="146">
        <f t="shared" si="19"/>
        <v>204</v>
      </c>
      <c r="C205" s="147" t="s">
        <v>171</v>
      </c>
      <c r="D205" s="147" t="s">
        <v>69</v>
      </c>
      <c r="E205" s="147">
        <v>305</v>
      </c>
      <c r="F205" s="147" t="s">
        <v>60</v>
      </c>
      <c r="G205" s="148" t="s">
        <v>58</v>
      </c>
      <c r="H205" s="150">
        <v>38.85</v>
      </c>
      <c r="I205" s="150">
        <v>0</v>
      </c>
      <c r="J205" s="150">
        <v>0</v>
      </c>
      <c r="K205" s="150">
        <v>15.86</v>
      </c>
      <c r="L205" s="150">
        <v>3.19</v>
      </c>
      <c r="M205" s="150">
        <f t="shared" si="20"/>
        <v>57.9</v>
      </c>
      <c r="N205" s="151">
        <f t="shared" si="18"/>
        <v>623.24</v>
      </c>
      <c r="O205" s="152">
        <f t="shared" si="21"/>
        <v>922.39520000000005</v>
      </c>
    </row>
    <row r="206" spans="2:15" ht="17.25" x14ac:dyDescent="0.3">
      <c r="B206" s="146">
        <f t="shared" si="19"/>
        <v>205</v>
      </c>
      <c r="C206" s="147" t="s">
        <v>171</v>
      </c>
      <c r="D206" s="147" t="s">
        <v>69</v>
      </c>
      <c r="E206" s="147">
        <v>306</v>
      </c>
      <c r="F206" s="147" t="s">
        <v>60</v>
      </c>
      <c r="G206" s="148" t="s">
        <v>58</v>
      </c>
      <c r="H206" s="150">
        <v>38.85</v>
      </c>
      <c r="I206" s="150">
        <v>0</v>
      </c>
      <c r="J206" s="150">
        <v>0</v>
      </c>
      <c r="K206" s="150">
        <v>15.86</v>
      </c>
      <c r="L206" s="150">
        <v>3.19</v>
      </c>
      <c r="M206" s="150">
        <f t="shared" si="20"/>
        <v>57.9</v>
      </c>
      <c r="N206" s="151">
        <f t="shared" si="18"/>
        <v>623.24</v>
      </c>
      <c r="O206" s="152">
        <f t="shared" si="21"/>
        <v>922.39520000000005</v>
      </c>
    </row>
    <row r="207" spans="2:15" ht="17.25" x14ac:dyDescent="0.3">
      <c r="B207" s="146">
        <f t="shared" si="19"/>
        <v>206</v>
      </c>
      <c r="C207" s="147" t="s">
        <v>171</v>
      </c>
      <c r="D207" s="147" t="s">
        <v>69</v>
      </c>
      <c r="E207" s="147">
        <v>307</v>
      </c>
      <c r="F207" s="147" t="s">
        <v>60</v>
      </c>
      <c r="G207" s="148" t="s">
        <v>58</v>
      </c>
      <c r="H207" s="150">
        <v>38.85</v>
      </c>
      <c r="I207" s="150">
        <v>0</v>
      </c>
      <c r="J207" s="150">
        <v>0</v>
      </c>
      <c r="K207" s="150">
        <v>0</v>
      </c>
      <c r="L207" s="150">
        <v>3.19</v>
      </c>
      <c r="M207" s="150">
        <f t="shared" si="20"/>
        <v>42.04</v>
      </c>
      <c r="N207" s="151">
        <f t="shared" si="18"/>
        <v>452.52</v>
      </c>
      <c r="O207" s="152">
        <f t="shared" si="21"/>
        <v>669.7296</v>
      </c>
    </row>
    <row r="208" spans="2:15" ht="17.25" x14ac:dyDescent="0.3">
      <c r="B208" s="146">
        <f t="shared" si="19"/>
        <v>207</v>
      </c>
      <c r="C208" s="147" t="s">
        <v>171</v>
      </c>
      <c r="D208" s="147" t="s">
        <v>69</v>
      </c>
      <c r="E208" s="147">
        <v>308</v>
      </c>
      <c r="F208" s="147" t="s">
        <v>60</v>
      </c>
      <c r="G208" s="148" t="s">
        <v>58</v>
      </c>
      <c r="H208" s="150">
        <v>38.85</v>
      </c>
      <c r="I208" s="150">
        <v>0</v>
      </c>
      <c r="J208" s="150">
        <v>0</v>
      </c>
      <c r="K208" s="150">
        <v>0</v>
      </c>
      <c r="L208" s="150">
        <v>3.19</v>
      </c>
      <c r="M208" s="150">
        <f t="shared" si="20"/>
        <v>42.04</v>
      </c>
      <c r="N208" s="151">
        <f t="shared" si="18"/>
        <v>452.52</v>
      </c>
      <c r="O208" s="152">
        <f t="shared" si="21"/>
        <v>669.7296</v>
      </c>
    </row>
    <row r="209" spans="2:15" ht="17.25" x14ac:dyDescent="0.3">
      <c r="B209" s="146">
        <f t="shared" si="19"/>
        <v>208</v>
      </c>
      <c r="C209" s="147" t="s">
        <v>171</v>
      </c>
      <c r="D209" s="147" t="s">
        <v>69</v>
      </c>
      <c r="E209" s="147">
        <v>309</v>
      </c>
      <c r="F209" s="147" t="s">
        <v>60</v>
      </c>
      <c r="G209" s="148" t="s">
        <v>58</v>
      </c>
      <c r="H209" s="150">
        <v>38.85</v>
      </c>
      <c r="I209" s="150">
        <v>0</v>
      </c>
      <c r="J209" s="150">
        <v>0</v>
      </c>
      <c r="K209" s="150">
        <v>0</v>
      </c>
      <c r="L209" s="150">
        <v>3.19</v>
      </c>
      <c r="M209" s="150">
        <f t="shared" si="20"/>
        <v>42.04</v>
      </c>
      <c r="N209" s="151">
        <f t="shared" si="18"/>
        <v>452.52</v>
      </c>
      <c r="O209" s="152">
        <f t="shared" si="21"/>
        <v>669.7296</v>
      </c>
    </row>
    <row r="210" spans="2:15" ht="17.25" x14ac:dyDescent="0.3">
      <c r="B210" s="146">
        <f t="shared" si="19"/>
        <v>209</v>
      </c>
      <c r="C210" s="147" t="s">
        <v>171</v>
      </c>
      <c r="D210" s="147" t="s">
        <v>69</v>
      </c>
      <c r="E210" s="147">
        <v>310</v>
      </c>
      <c r="F210" s="147" t="s">
        <v>60</v>
      </c>
      <c r="G210" s="148" t="s">
        <v>58</v>
      </c>
      <c r="H210" s="150">
        <v>38.85</v>
      </c>
      <c r="I210" s="150">
        <v>0</v>
      </c>
      <c r="J210" s="150">
        <v>0</v>
      </c>
      <c r="K210" s="150">
        <v>0</v>
      </c>
      <c r="L210" s="150">
        <v>3.19</v>
      </c>
      <c r="M210" s="150">
        <f t="shared" si="20"/>
        <v>42.04</v>
      </c>
      <c r="N210" s="151">
        <f t="shared" si="18"/>
        <v>452.52</v>
      </c>
      <c r="O210" s="152">
        <f t="shared" si="21"/>
        <v>669.7296</v>
      </c>
    </row>
    <row r="211" spans="2:15" ht="17.25" x14ac:dyDescent="0.3">
      <c r="B211" s="146">
        <f t="shared" si="19"/>
        <v>210</v>
      </c>
      <c r="C211" s="147" t="s">
        <v>171</v>
      </c>
      <c r="D211" s="147" t="s">
        <v>69</v>
      </c>
      <c r="E211" s="147">
        <v>311</v>
      </c>
      <c r="F211" s="147" t="s">
        <v>60</v>
      </c>
      <c r="G211" s="148" t="s">
        <v>58</v>
      </c>
      <c r="H211" s="150">
        <v>38.85</v>
      </c>
      <c r="I211" s="150">
        <v>0</v>
      </c>
      <c r="J211" s="150">
        <v>0</v>
      </c>
      <c r="K211" s="150">
        <v>0</v>
      </c>
      <c r="L211" s="150">
        <v>3.19</v>
      </c>
      <c r="M211" s="150">
        <f t="shared" si="20"/>
        <v>42.04</v>
      </c>
      <c r="N211" s="151">
        <f t="shared" si="18"/>
        <v>452.52</v>
      </c>
      <c r="O211" s="152">
        <f t="shared" si="21"/>
        <v>669.7296</v>
      </c>
    </row>
    <row r="212" spans="2:15" ht="17.25" x14ac:dyDescent="0.3">
      <c r="B212" s="146">
        <f t="shared" si="19"/>
        <v>211</v>
      </c>
      <c r="C212" s="147" t="s">
        <v>171</v>
      </c>
      <c r="D212" s="147" t="s">
        <v>69</v>
      </c>
      <c r="E212" s="147">
        <v>312</v>
      </c>
      <c r="F212" s="147" t="s">
        <v>60</v>
      </c>
      <c r="G212" s="148" t="s">
        <v>58</v>
      </c>
      <c r="H212" s="150">
        <v>38.85</v>
      </c>
      <c r="I212" s="150">
        <v>0</v>
      </c>
      <c r="J212" s="150">
        <v>0</v>
      </c>
      <c r="K212" s="150">
        <v>0</v>
      </c>
      <c r="L212" s="150">
        <v>3.19</v>
      </c>
      <c r="M212" s="150">
        <f t="shared" si="20"/>
        <v>42.04</v>
      </c>
      <c r="N212" s="151">
        <f t="shared" si="18"/>
        <v>452.52</v>
      </c>
      <c r="O212" s="152">
        <f t="shared" si="21"/>
        <v>669.7296</v>
      </c>
    </row>
    <row r="213" spans="2:15" ht="17.25" x14ac:dyDescent="0.3">
      <c r="B213" s="146">
        <f t="shared" si="19"/>
        <v>212</v>
      </c>
      <c r="C213" s="147" t="s">
        <v>171</v>
      </c>
      <c r="D213" s="147" t="s">
        <v>153</v>
      </c>
      <c r="E213" s="147">
        <v>401</v>
      </c>
      <c r="F213" s="147" t="s">
        <v>60</v>
      </c>
      <c r="G213" s="148" t="s">
        <v>58</v>
      </c>
      <c r="H213" s="150">
        <v>38.85</v>
      </c>
      <c r="I213" s="150">
        <v>0</v>
      </c>
      <c r="J213" s="150">
        <v>0</v>
      </c>
      <c r="K213" s="150">
        <v>0</v>
      </c>
      <c r="L213" s="150">
        <v>3.19</v>
      </c>
      <c r="M213" s="150">
        <f t="shared" si="20"/>
        <v>42.04</v>
      </c>
      <c r="N213" s="151">
        <f t="shared" si="18"/>
        <v>452.52</v>
      </c>
      <c r="O213" s="152">
        <f t="shared" si="21"/>
        <v>669.7296</v>
      </c>
    </row>
    <row r="214" spans="2:15" ht="17.25" x14ac:dyDescent="0.3">
      <c r="B214" s="146">
        <f t="shared" si="19"/>
        <v>213</v>
      </c>
      <c r="C214" s="147" t="s">
        <v>171</v>
      </c>
      <c r="D214" s="147" t="s">
        <v>153</v>
      </c>
      <c r="E214" s="147">
        <v>402</v>
      </c>
      <c r="F214" s="147" t="s">
        <v>60</v>
      </c>
      <c r="G214" s="148" t="s">
        <v>58</v>
      </c>
      <c r="H214" s="150">
        <v>38.85</v>
      </c>
      <c r="I214" s="150">
        <v>0</v>
      </c>
      <c r="J214" s="150">
        <v>0</v>
      </c>
      <c r="K214" s="150">
        <v>0</v>
      </c>
      <c r="L214" s="150">
        <v>3.19</v>
      </c>
      <c r="M214" s="150">
        <f t="shared" si="20"/>
        <v>42.04</v>
      </c>
      <c r="N214" s="151">
        <f t="shared" si="18"/>
        <v>452.52</v>
      </c>
      <c r="O214" s="152">
        <f t="shared" si="21"/>
        <v>669.7296</v>
      </c>
    </row>
    <row r="215" spans="2:15" ht="17.25" x14ac:dyDescent="0.3">
      <c r="B215" s="146">
        <f t="shared" si="19"/>
        <v>214</v>
      </c>
      <c r="C215" s="147" t="s">
        <v>171</v>
      </c>
      <c r="D215" s="147" t="s">
        <v>153</v>
      </c>
      <c r="E215" s="147">
        <v>403</v>
      </c>
      <c r="F215" s="147" t="s">
        <v>60</v>
      </c>
      <c r="G215" s="148" t="s">
        <v>58</v>
      </c>
      <c r="H215" s="150">
        <v>41.28</v>
      </c>
      <c r="I215" s="150">
        <v>0</v>
      </c>
      <c r="J215" s="150">
        <v>0</v>
      </c>
      <c r="K215" s="150">
        <v>0</v>
      </c>
      <c r="L215" s="150">
        <v>3.19</v>
      </c>
      <c r="M215" s="150">
        <f t="shared" si="20"/>
        <v>44.47</v>
      </c>
      <c r="N215" s="151">
        <f t="shared" si="18"/>
        <v>478.68</v>
      </c>
      <c r="O215" s="152">
        <f t="shared" si="21"/>
        <v>708.44640000000004</v>
      </c>
    </row>
    <row r="216" spans="2:15" ht="17.25" x14ac:dyDescent="0.3">
      <c r="B216" s="146">
        <f t="shared" si="19"/>
        <v>215</v>
      </c>
      <c r="C216" s="147" t="s">
        <v>171</v>
      </c>
      <c r="D216" s="147" t="s">
        <v>153</v>
      </c>
      <c r="E216" s="147">
        <v>404</v>
      </c>
      <c r="F216" s="147" t="s">
        <v>60</v>
      </c>
      <c r="G216" s="148" t="s">
        <v>58</v>
      </c>
      <c r="H216" s="150">
        <v>41.28</v>
      </c>
      <c r="I216" s="150">
        <v>0</v>
      </c>
      <c r="J216" s="150">
        <v>0</v>
      </c>
      <c r="K216" s="150">
        <v>0</v>
      </c>
      <c r="L216" s="150">
        <v>3.19</v>
      </c>
      <c r="M216" s="150">
        <f t="shared" si="20"/>
        <v>44.47</v>
      </c>
      <c r="N216" s="151">
        <f t="shared" si="18"/>
        <v>478.68</v>
      </c>
      <c r="O216" s="152">
        <f t="shared" si="21"/>
        <v>708.44640000000004</v>
      </c>
    </row>
    <row r="217" spans="2:15" ht="17.25" x14ac:dyDescent="0.3">
      <c r="B217" s="146">
        <f t="shared" si="19"/>
        <v>216</v>
      </c>
      <c r="C217" s="147" t="s">
        <v>171</v>
      </c>
      <c r="D217" s="147" t="s">
        <v>153</v>
      </c>
      <c r="E217" s="147">
        <v>405</v>
      </c>
      <c r="F217" s="147" t="s">
        <v>60</v>
      </c>
      <c r="G217" s="148" t="s">
        <v>58</v>
      </c>
      <c r="H217" s="150">
        <v>38.85</v>
      </c>
      <c r="I217" s="150">
        <v>0</v>
      </c>
      <c r="J217" s="150">
        <v>0</v>
      </c>
      <c r="K217" s="150">
        <v>0</v>
      </c>
      <c r="L217" s="150">
        <v>3.19</v>
      </c>
      <c r="M217" s="150">
        <f t="shared" si="20"/>
        <v>42.04</v>
      </c>
      <c r="N217" s="151">
        <f t="shared" si="18"/>
        <v>452.52</v>
      </c>
      <c r="O217" s="152">
        <f t="shared" si="21"/>
        <v>669.7296</v>
      </c>
    </row>
    <row r="218" spans="2:15" ht="17.25" x14ac:dyDescent="0.3">
      <c r="B218" s="146">
        <f t="shared" si="19"/>
        <v>217</v>
      </c>
      <c r="C218" s="147" t="s">
        <v>171</v>
      </c>
      <c r="D218" s="147" t="s">
        <v>153</v>
      </c>
      <c r="E218" s="147">
        <v>406</v>
      </c>
      <c r="F218" s="147" t="s">
        <v>60</v>
      </c>
      <c r="G218" s="148" t="s">
        <v>58</v>
      </c>
      <c r="H218" s="150">
        <v>38.85</v>
      </c>
      <c r="I218" s="150">
        <v>0</v>
      </c>
      <c r="J218" s="150">
        <v>0</v>
      </c>
      <c r="K218" s="150">
        <v>0</v>
      </c>
      <c r="L218" s="150">
        <v>3.19</v>
      </c>
      <c r="M218" s="150">
        <f t="shared" si="20"/>
        <v>42.04</v>
      </c>
      <c r="N218" s="151">
        <f t="shared" si="18"/>
        <v>452.52</v>
      </c>
      <c r="O218" s="152">
        <f t="shared" si="21"/>
        <v>669.7296</v>
      </c>
    </row>
    <row r="219" spans="2:15" ht="17.25" x14ac:dyDescent="0.3">
      <c r="B219" s="146">
        <f t="shared" si="19"/>
        <v>218</v>
      </c>
      <c r="C219" s="147" t="s">
        <v>171</v>
      </c>
      <c r="D219" s="147" t="s">
        <v>153</v>
      </c>
      <c r="E219" s="147">
        <v>407</v>
      </c>
      <c r="F219" s="147" t="s">
        <v>60</v>
      </c>
      <c r="G219" s="148" t="s">
        <v>58</v>
      </c>
      <c r="H219" s="150">
        <v>38.85</v>
      </c>
      <c r="I219" s="150">
        <v>0</v>
      </c>
      <c r="J219" s="150">
        <v>0</v>
      </c>
      <c r="K219" s="150">
        <v>0</v>
      </c>
      <c r="L219" s="150">
        <v>3.19</v>
      </c>
      <c r="M219" s="150">
        <f t="shared" si="20"/>
        <v>42.04</v>
      </c>
      <c r="N219" s="151">
        <f t="shared" si="18"/>
        <v>452.52</v>
      </c>
      <c r="O219" s="152">
        <f t="shared" si="21"/>
        <v>669.7296</v>
      </c>
    </row>
    <row r="220" spans="2:15" ht="17.25" x14ac:dyDescent="0.3">
      <c r="B220" s="146">
        <f t="shared" si="19"/>
        <v>219</v>
      </c>
      <c r="C220" s="147" t="s">
        <v>171</v>
      </c>
      <c r="D220" s="147" t="s">
        <v>153</v>
      </c>
      <c r="E220" s="147">
        <v>408</v>
      </c>
      <c r="F220" s="147" t="s">
        <v>60</v>
      </c>
      <c r="G220" s="148" t="s">
        <v>58</v>
      </c>
      <c r="H220" s="150">
        <v>38.85</v>
      </c>
      <c r="I220" s="150">
        <v>0</v>
      </c>
      <c r="J220" s="150">
        <v>0</v>
      </c>
      <c r="K220" s="150">
        <v>0</v>
      </c>
      <c r="L220" s="150">
        <v>3.19</v>
      </c>
      <c r="M220" s="150">
        <f t="shared" si="20"/>
        <v>42.04</v>
      </c>
      <c r="N220" s="151">
        <f t="shared" si="18"/>
        <v>452.52</v>
      </c>
      <c r="O220" s="152">
        <f t="shared" si="21"/>
        <v>669.7296</v>
      </c>
    </row>
    <row r="221" spans="2:15" ht="17.25" x14ac:dyDescent="0.3">
      <c r="B221" s="146">
        <f t="shared" si="19"/>
        <v>220</v>
      </c>
      <c r="C221" s="147" t="s">
        <v>171</v>
      </c>
      <c r="D221" s="147" t="s">
        <v>153</v>
      </c>
      <c r="E221" s="147">
        <v>409</v>
      </c>
      <c r="F221" s="147" t="s">
        <v>60</v>
      </c>
      <c r="G221" s="148" t="s">
        <v>58</v>
      </c>
      <c r="H221" s="150">
        <v>38.85</v>
      </c>
      <c r="I221" s="150">
        <v>0</v>
      </c>
      <c r="J221" s="150">
        <v>0</v>
      </c>
      <c r="K221" s="150">
        <v>0</v>
      </c>
      <c r="L221" s="150">
        <v>3.19</v>
      </c>
      <c r="M221" s="150">
        <f t="shared" si="20"/>
        <v>42.04</v>
      </c>
      <c r="N221" s="151">
        <f t="shared" si="18"/>
        <v>452.52</v>
      </c>
      <c r="O221" s="152">
        <f t="shared" si="21"/>
        <v>669.7296</v>
      </c>
    </row>
    <row r="222" spans="2:15" ht="17.25" x14ac:dyDescent="0.3">
      <c r="B222" s="146">
        <f t="shared" si="19"/>
        <v>221</v>
      </c>
      <c r="C222" s="147" t="s">
        <v>171</v>
      </c>
      <c r="D222" s="147" t="s">
        <v>153</v>
      </c>
      <c r="E222" s="147">
        <v>410</v>
      </c>
      <c r="F222" s="147" t="s">
        <v>60</v>
      </c>
      <c r="G222" s="148" t="s">
        <v>58</v>
      </c>
      <c r="H222" s="150">
        <v>38.85</v>
      </c>
      <c r="I222" s="150">
        <v>0</v>
      </c>
      <c r="J222" s="150">
        <v>0</v>
      </c>
      <c r="K222" s="150">
        <v>0</v>
      </c>
      <c r="L222" s="150">
        <v>3.19</v>
      </c>
      <c r="M222" s="150">
        <f t="shared" si="20"/>
        <v>42.04</v>
      </c>
      <c r="N222" s="151">
        <f t="shared" si="18"/>
        <v>452.52</v>
      </c>
      <c r="O222" s="152">
        <f t="shared" si="21"/>
        <v>669.7296</v>
      </c>
    </row>
    <row r="223" spans="2:15" ht="17.25" x14ac:dyDescent="0.3">
      <c r="B223" s="146">
        <f t="shared" si="19"/>
        <v>222</v>
      </c>
      <c r="C223" s="147" t="s">
        <v>171</v>
      </c>
      <c r="D223" s="147" t="s">
        <v>153</v>
      </c>
      <c r="E223" s="147">
        <v>411</v>
      </c>
      <c r="F223" s="147" t="s">
        <v>60</v>
      </c>
      <c r="G223" s="148" t="s">
        <v>58</v>
      </c>
      <c r="H223" s="150">
        <v>38.85</v>
      </c>
      <c r="I223" s="150">
        <v>0</v>
      </c>
      <c r="J223" s="150">
        <v>0</v>
      </c>
      <c r="K223" s="150">
        <v>0</v>
      </c>
      <c r="L223" s="150">
        <v>3.19</v>
      </c>
      <c r="M223" s="150">
        <f t="shared" si="20"/>
        <v>42.04</v>
      </c>
      <c r="N223" s="151">
        <f t="shared" si="18"/>
        <v>452.52</v>
      </c>
      <c r="O223" s="152">
        <f t="shared" si="21"/>
        <v>669.7296</v>
      </c>
    </row>
    <row r="224" spans="2:15" ht="17.25" x14ac:dyDescent="0.3">
      <c r="B224" s="146">
        <f t="shared" si="19"/>
        <v>223</v>
      </c>
      <c r="C224" s="147" t="s">
        <v>171</v>
      </c>
      <c r="D224" s="147" t="s">
        <v>153</v>
      </c>
      <c r="E224" s="147">
        <v>412</v>
      </c>
      <c r="F224" s="147" t="s">
        <v>60</v>
      </c>
      <c r="G224" s="148" t="s">
        <v>58</v>
      </c>
      <c r="H224" s="150">
        <v>38.85</v>
      </c>
      <c r="I224" s="150">
        <v>0</v>
      </c>
      <c r="J224" s="150">
        <v>0</v>
      </c>
      <c r="K224" s="150">
        <v>0</v>
      </c>
      <c r="L224" s="150">
        <v>3.19</v>
      </c>
      <c r="M224" s="150">
        <f t="shared" si="20"/>
        <v>42.04</v>
      </c>
      <c r="N224" s="151">
        <f t="shared" si="18"/>
        <v>452.52</v>
      </c>
      <c r="O224" s="152">
        <f t="shared" si="21"/>
        <v>669.7296</v>
      </c>
    </row>
    <row r="225" spans="2:15" ht="17.25" x14ac:dyDescent="0.3">
      <c r="B225" s="146">
        <f t="shared" si="19"/>
        <v>224</v>
      </c>
      <c r="C225" s="147" t="s">
        <v>171</v>
      </c>
      <c r="D225" s="147" t="s">
        <v>154</v>
      </c>
      <c r="E225" s="147">
        <v>501</v>
      </c>
      <c r="F225" s="147" t="s">
        <v>60</v>
      </c>
      <c r="G225" s="148" t="s">
        <v>58</v>
      </c>
      <c r="H225" s="150">
        <v>38.85</v>
      </c>
      <c r="I225" s="150">
        <v>0</v>
      </c>
      <c r="J225" s="150">
        <v>0</v>
      </c>
      <c r="K225" s="150">
        <v>0</v>
      </c>
      <c r="L225" s="150">
        <v>3.19</v>
      </c>
      <c r="M225" s="150">
        <f t="shared" si="20"/>
        <v>42.04</v>
      </c>
      <c r="N225" s="151">
        <f t="shared" si="18"/>
        <v>452.52</v>
      </c>
      <c r="O225" s="152">
        <f t="shared" si="21"/>
        <v>669.7296</v>
      </c>
    </row>
    <row r="226" spans="2:15" ht="17.25" x14ac:dyDescent="0.3">
      <c r="B226" s="146">
        <f t="shared" si="19"/>
        <v>225</v>
      </c>
      <c r="C226" s="147" t="s">
        <v>171</v>
      </c>
      <c r="D226" s="147" t="s">
        <v>154</v>
      </c>
      <c r="E226" s="147">
        <v>502</v>
      </c>
      <c r="F226" s="147" t="s">
        <v>60</v>
      </c>
      <c r="G226" s="148" t="s">
        <v>58</v>
      </c>
      <c r="H226" s="150">
        <v>38.85</v>
      </c>
      <c r="I226" s="150">
        <v>0</v>
      </c>
      <c r="J226" s="150">
        <v>0</v>
      </c>
      <c r="K226" s="150">
        <v>0</v>
      </c>
      <c r="L226" s="150">
        <v>3.19</v>
      </c>
      <c r="M226" s="150">
        <f t="shared" si="20"/>
        <v>42.04</v>
      </c>
      <c r="N226" s="151">
        <f t="shared" si="18"/>
        <v>452.52</v>
      </c>
      <c r="O226" s="152">
        <f t="shared" si="21"/>
        <v>669.7296</v>
      </c>
    </row>
    <row r="227" spans="2:15" ht="17.25" x14ac:dyDescent="0.3">
      <c r="B227" s="146">
        <f t="shared" si="19"/>
        <v>226</v>
      </c>
      <c r="C227" s="147" t="s">
        <v>171</v>
      </c>
      <c r="D227" s="147" t="s">
        <v>154</v>
      </c>
      <c r="E227" s="147">
        <v>503</v>
      </c>
      <c r="F227" s="147" t="s">
        <v>60</v>
      </c>
      <c r="G227" s="148" t="s">
        <v>58</v>
      </c>
      <c r="H227" s="150">
        <v>41.28</v>
      </c>
      <c r="I227" s="150">
        <v>0</v>
      </c>
      <c r="J227" s="150">
        <v>0</v>
      </c>
      <c r="K227" s="150">
        <v>0</v>
      </c>
      <c r="L227" s="150">
        <v>3.19</v>
      </c>
      <c r="M227" s="150">
        <f t="shared" si="20"/>
        <v>44.47</v>
      </c>
      <c r="N227" s="151">
        <f t="shared" si="18"/>
        <v>478.68</v>
      </c>
      <c r="O227" s="152">
        <f t="shared" si="21"/>
        <v>708.44640000000004</v>
      </c>
    </row>
    <row r="228" spans="2:15" ht="17.25" x14ac:dyDescent="0.3">
      <c r="B228" s="146">
        <f t="shared" si="19"/>
        <v>227</v>
      </c>
      <c r="C228" s="147" t="s">
        <v>171</v>
      </c>
      <c r="D228" s="147" t="s">
        <v>154</v>
      </c>
      <c r="E228" s="147">
        <v>504</v>
      </c>
      <c r="F228" s="147" t="s">
        <v>60</v>
      </c>
      <c r="G228" s="148" t="s">
        <v>58</v>
      </c>
      <c r="H228" s="150">
        <v>41.28</v>
      </c>
      <c r="I228" s="150">
        <v>0</v>
      </c>
      <c r="J228" s="150">
        <v>0</v>
      </c>
      <c r="K228" s="150">
        <v>0</v>
      </c>
      <c r="L228" s="150">
        <v>3.19</v>
      </c>
      <c r="M228" s="150">
        <f t="shared" si="20"/>
        <v>44.47</v>
      </c>
      <c r="N228" s="151">
        <f t="shared" si="18"/>
        <v>478.68</v>
      </c>
      <c r="O228" s="152">
        <f t="shared" si="21"/>
        <v>708.44640000000004</v>
      </c>
    </row>
    <row r="229" spans="2:15" ht="17.25" x14ac:dyDescent="0.3">
      <c r="B229" s="146">
        <f t="shared" si="19"/>
        <v>228</v>
      </c>
      <c r="C229" s="147" t="s">
        <v>171</v>
      </c>
      <c r="D229" s="147" t="s">
        <v>154</v>
      </c>
      <c r="E229" s="147">
        <v>505</v>
      </c>
      <c r="F229" s="147" t="s">
        <v>60</v>
      </c>
      <c r="G229" s="148" t="s">
        <v>58</v>
      </c>
      <c r="H229" s="150">
        <v>38.85</v>
      </c>
      <c r="I229" s="150">
        <v>0</v>
      </c>
      <c r="J229" s="150">
        <v>0</v>
      </c>
      <c r="K229" s="150">
        <v>0</v>
      </c>
      <c r="L229" s="150">
        <v>3.19</v>
      </c>
      <c r="M229" s="150">
        <f t="shared" si="20"/>
        <v>42.04</v>
      </c>
      <c r="N229" s="151">
        <f t="shared" si="18"/>
        <v>452.52</v>
      </c>
      <c r="O229" s="152">
        <f t="shared" si="21"/>
        <v>669.7296</v>
      </c>
    </row>
    <row r="230" spans="2:15" ht="17.25" x14ac:dyDescent="0.3">
      <c r="B230" s="146">
        <f t="shared" si="19"/>
        <v>229</v>
      </c>
      <c r="C230" s="147" t="s">
        <v>171</v>
      </c>
      <c r="D230" s="147" t="s">
        <v>154</v>
      </c>
      <c r="E230" s="147">
        <v>506</v>
      </c>
      <c r="F230" s="147" t="s">
        <v>60</v>
      </c>
      <c r="G230" s="148" t="s">
        <v>58</v>
      </c>
      <c r="H230" s="150">
        <v>38.85</v>
      </c>
      <c r="I230" s="150">
        <v>0</v>
      </c>
      <c r="J230" s="150">
        <v>0</v>
      </c>
      <c r="K230" s="150">
        <v>0</v>
      </c>
      <c r="L230" s="150">
        <v>3.19</v>
      </c>
      <c r="M230" s="150">
        <f t="shared" si="20"/>
        <v>42.04</v>
      </c>
      <c r="N230" s="151">
        <f t="shared" si="18"/>
        <v>452.52</v>
      </c>
      <c r="O230" s="152">
        <f t="shared" si="21"/>
        <v>669.7296</v>
      </c>
    </row>
    <row r="231" spans="2:15" ht="17.25" x14ac:dyDescent="0.3">
      <c r="B231" s="146">
        <f t="shared" si="19"/>
        <v>230</v>
      </c>
      <c r="C231" s="147" t="s">
        <v>171</v>
      </c>
      <c r="D231" s="147" t="s">
        <v>154</v>
      </c>
      <c r="E231" s="147">
        <v>507</v>
      </c>
      <c r="F231" s="147" t="s">
        <v>60</v>
      </c>
      <c r="G231" s="148" t="s">
        <v>58</v>
      </c>
      <c r="H231" s="150">
        <v>38.85</v>
      </c>
      <c r="I231" s="150">
        <v>0</v>
      </c>
      <c r="J231" s="150">
        <v>0</v>
      </c>
      <c r="K231" s="150">
        <v>0</v>
      </c>
      <c r="L231" s="150">
        <v>3.19</v>
      </c>
      <c r="M231" s="150">
        <f t="shared" si="20"/>
        <v>42.04</v>
      </c>
      <c r="N231" s="151">
        <f t="shared" si="18"/>
        <v>452.52</v>
      </c>
      <c r="O231" s="152">
        <f t="shared" si="21"/>
        <v>669.7296</v>
      </c>
    </row>
    <row r="232" spans="2:15" ht="17.25" x14ac:dyDescent="0.3">
      <c r="B232" s="146">
        <f t="shared" si="19"/>
        <v>231</v>
      </c>
      <c r="C232" s="147" t="s">
        <v>171</v>
      </c>
      <c r="D232" s="147" t="s">
        <v>154</v>
      </c>
      <c r="E232" s="147">
        <v>508</v>
      </c>
      <c r="F232" s="147" t="s">
        <v>60</v>
      </c>
      <c r="G232" s="148" t="s">
        <v>58</v>
      </c>
      <c r="H232" s="150">
        <v>38.85</v>
      </c>
      <c r="I232" s="150">
        <v>0</v>
      </c>
      <c r="J232" s="150">
        <v>0</v>
      </c>
      <c r="K232" s="150">
        <v>0</v>
      </c>
      <c r="L232" s="150">
        <v>3.19</v>
      </c>
      <c r="M232" s="150">
        <f t="shared" si="20"/>
        <v>42.04</v>
      </c>
      <c r="N232" s="151">
        <f t="shared" si="18"/>
        <v>452.52</v>
      </c>
      <c r="O232" s="152">
        <f t="shared" si="21"/>
        <v>669.7296</v>
      </c>
    </row>
    <row r="233" spans="2:15" ht="17.25" x14ac:dyDescent="0.3">
      <c r="B233" s="146">
        <f t="shared" si="19"/>
        <v>232</v>
      </c>
      <c r="C233" s="147" t="s">
        <v>171</v>
      </c>
      <c r="D233" s="147" t="s">
        <v>154</v>
      </c>
      <c r="E233" s="147">
        <v>509</v>
      </c>
      <c r="F233" s="147" t="s">
        <v>60</v>
      </c>
      <c r="G233" s="148" t="s">
        <v>58</v>
      </c>
      <c r="H233" s="150">
        <v>38.85</v>
      </c>
      <c r="I233" s="150">
        <v>0</v>
      </c>
      <c r="J233" s="150">
        <v>0</v>
      </c>
      <c r="K233" s="150">
        <v>0</v>
      </c>
      <c r="L233" s="150">
        <v>3.19</v>
      </c>
      <c r="M233" s="150">
        <f t="shared" si="20"/>
        <v>42.04</v>
      </c>
      <c r="N233" s="151">
        <f t="shared" si="18"/>
        <v>452.52</v>
      </c>
      <c r="O233" s="152">
        <f t="shared" si="21"/>
        <v>669.7296</v>
      </c>
    </row>
    <row r="234" spans="2:15" ht="17.25" x14ac:dyDescent="0.3">
      <c r="B234" s="146">
        <f t="shared" si="19"/>
        <v>233</v>
      </c>
      <c r="C234" s="147" t="s">
        <v>171</v>
      </c>
      <c r="D234" s="147" t="s">
        <v>154</v>
      </c>
      <c r="E234" s="147">
        <v>510</v>
      </c>
      <c r="F234" s="147" t="s">
        <v>60</v>
      </c>
      <c r="G234" s="148" t="s">
        <v>58</v>
      </c>
      <c r="H234" s="150">
        <v>38.85</v>
      </c>
      <c r="I234" s="150">
        <v>0</v>
      </c>
      <c r="J234" s="150">
        <v>0</v>
      </c>
      <c r="K234" s="150">
        <v>0</v>
      </c>
      <c r="L234" s="150">
        <v>3.19</v>
      </c>
      <c r="M234" s="150">
        <f t="shared" si="20"/>
        <v>42.04</v>
      </c>
      <c r="N234" s="151">
        <f t="shared" si="18"/>
        <v>452.52</v>
      </c>
      <c r="O234" s="152">
        <f t="shared" si="21"/>
        <v>669.7296</v>
      </c>
    </row>
    <row r="235" spans="2:15" ht="17.25" x14ac:dyDescent="0.3">
      <c r="B235" s="146">
        <f t="shared" si="19"/>
        <v>234</v>
      </c>
      <c r="C235" s="147" t="s">
        <v>171</v>
      </c>
      <c r="D235" s="147" t="s">
        <v>154</v>
      </c>
      <c r="E235" s="147">
        <v>511</v>
      </c>
      <c r="F235" s="147" t="s">
        <v>60</v>
      </c>
      <c r="G235" s="148" t="s">
        <v>58</v>
      </c>
      <c r="H235" s="150">
        <v>38.85</v>
      </c>
      <c r="I235" s="150">
        <v>0</v>
      </c>
      <c r="J235" s="150">
        <v>0</v>
      </c>
      <c r="K235" s="150">
        <v>0</v>
      </c>
      <c r="L235" s="150">
        <v>3.19</v>
      </c>
      <c r="M235" s="150">
        <f t="shared" si="20"/>
        <v>42.04</v>
      </c>
      <c r="N235" s="151">
        <f t="shared" si="18"/>
        <v>452.52</v>
      </c>
      <c r="O235" s="152">
        <f t="shared" si="21"/>
        <v>669.7296</v>
      </c>
    </row>
    <row r="236" spans="2:15" ht="17.25" x14ac:dyDescent="0.3">
      <c r="B236" s="146">
        <f t="shared" si="19"/>
        <v>235</v>
      </c>
      <c r="C236" s="147" t="s">
        <v>171</v>
      </c>
      <c r="D236" s="147" t="s">
        <v>154</v>
      </c>
      <c r="E236" s="147">
        <v>512</v>
      </c>
      <c r="F236" s="147" t="s">
        <v>60</v>
      </c>
      <c r="G236" s="148" t="s">
        <v>58</v>
      </c>
      <c r="H236" s="150">
        <v>38.85</v>
      </c>
      <c r="I236" s="150">
        <v>0</v>
      </c>
      <c r="J236" s="150">
        <v>0</v>
      </c>
      <c r="K236" s="150">
        <v>0</v>
      </c>
      <c r="L236" s="150">
        <v>3.19</v>
      </c>
      <c r="M236" s="150">
        <f t="shared" si="20"/>
        <v>42.04</v>
      </c>
      <c r="N236" s="151">
        <f t="shared" si="18"/>
        <v>452.52</v>
      </c>
      <c r="O236" s="152">
        <f t="shared" si="21"/>
        <v>669.7296</v>
      </c>
    </row>
    <row r="237" spans="2:15" ht="17.25" x14ac:dyDescent="0.3">
      <c r="B237" s="146">
        <f t="shared" si="19"/>
        <v>236</v>
      </c>
      <c r="C237" s="147" t="s">
        <v>171</v>
      </c>
      <c r="D237" s="147" t="s">
        <v>155</v>
      </c>
      <c r="E237" s="147">
        <v>601</v>
      </c>
      <c r="F237" s="147" t="s">
        <v>60</v>
      </c>
      <c r="G237" s="148" t="s">
        <v>58</v>
      </c>
      <c r="H237" s="150">
        <v>38.85</v>
      </c>
      <c r="I237" s="150">
        <v>0</v>
      </c>
      <c r="J237" s="150">
        <v>0</v>
      </c>
      <c r="K237" s="150">
        <v>0</v>
      </c>
      <c r="L237" s="150">
        <v>3.19</v>
      </c>
      <c r="M237" s="150">
        <f t="shared" si="20"/>
        <v>42.04</v>
      </c>
      <c r="N237" s="151">
        <f t="shared" si="18"/>
        <v>452.52</v>
      </c>
      <c r="O237" s="152">
        <f t="shared" si="21"/>
        <v>669.7296</v>
      </c>
    </row>
    <row r="238" spans="2:15" ht="17.25" x14ac:dyDescent="0.3">
      <c r="B238" s="146">
        <f t="shared" si="19"/>
        <v>237</v>
      </c>
      <c r="C238" s="147" t="s">
        <v>171</v>
      </c>
      <c r="D238" s="147" t="s">
        <v>155</v>
      </c>
      <c r="E238" s="147">
        <v>602</v>
      </c>
      <c r="F238" s="147" t="s">
        <v>60</v>
      </c>
      <c r="G238" s="148" t="s">
        <v>58</v>
      </c>
      <c r="H238" s="150">
        <v>38.85</v>
      </c>
      <c r="I238" s="150">
        <v>0</v>
      </c>
      <c r="J238" s="150">
        <v>0</v>
      </c>
      <c r="K238" s="150">
        <v>0</v>
      </c>
      <c r="L238" s="150">
        <v>3.19</v>
      </c>
      <c r="M238" s="150">
        <f t="shared" si="20"/>
        <v>42.04</v>
      </c>
      <c r="N238" s="151">
        <f t="shared" si="18"/>
        <v>452.52</v>
      </c>
      <c r="O238" s="152">
        <f t="shared" si="21"/>
        <v>669.7296</v>
      </c>
    </row>
    <row r="239" spans="2:15" ht="17.25" x14ac:dyDescent="0.3">
      <c r="B239" s="146">
        <f t="shared" si="19"/>
        <v>238</v>
      </c>
      <c r="C239" s="147" t="s">
        <v>171</v>
      </c>
      <c r="D239" s="147" t="s">
        <v>155</v>
      </c>
      <c r="E239" s="147">
        <v>603</v>
      </c>
      <c r="F239" s="147" t="s">
        <v>60</v>
      </c>
      <c r="G239" s="148" t="s">
        <v>58</v>
      </c>
      <c r="H239" s="150">
        <v>41.28</v>
      </c>
      <c r="I239" s="150">
        <v>0</v>
      </c>
      <c r="J239" s="150">
        <v>0</v>
      </c>
      <c r="K239" s="150">
        <v>0</v>
      </c>
      <c r="L239" s="150">
        <v>3.19</v>
      </c>
      <c r="M239" s="150">
        <f t="shared" si="20"/>
        <v>44.47</v>
      </c>
      <c r="N239" s="151">
        <f t="shared" si="18"/>
        <v>478.68</v>
      </c>
      <c r="O239" s="152">
        <f t="shared" si="21"/>
        <v>708.44640000000004</v>
      </c>
    </row>
    <row r="240" spans="2:15" ht="17.25" x14ac:dyDescent="0.3">
      <c r="B240" s="146">
        <f t="shared" si="19"/>
        <v>239</v>
      </c>
      <c r="C240" s="147" t="s">
        <v>171</v>
      </c>
      <c r="D240" s="147" t="s">
        <v>155</v>
      </c>
      <c r="E240" s="147">
        <v>604</v>
      </c>
      <c r="F240" s="147" t="s">
        <v>60</v>
      </c>
      <c r="G240" s="148" t="s">
        <v>58</v>
      </c>
      <c r="H240" s="150">
        <v>41.28</v>
      </c>
      <c r="I240" s="150">
        <v>0</v>
      </c>
      <c r="J240" s="150">
        <v>0</v>
      </c>
      <c r="K240" s="150">
        <v>0</v>
      </c>
      <c r="L240" s="150">
        <v>3.19</v>
      </c>
      <c r="M240" s="150">
        <f t="shared" si="20"/>
        <v>44.47</v>
      </c>
      <c r="N240" s="151">
        <f t="shared" si="18"/>
        <v>478.68</v>
      </c>
      <c r="O240" s="152">
        <f t="shared" si="21"/>
        <v>708.44640000000004</v>
      </c>
    </row>
    <row r="241" spans="2:15" ht="17.25" x14ac:dyDescent="0.3">
      <c r="B241" s="146">
        <f t="shared" si="19"/>
        <v>240</v>
      </c>
      <c r="C241" s="147" t="s">
        <v>171</v>
      </c>
      <c r="D241" s="147" t="s">
        <v>155</v>
      </c>
      <c r="E241" s="147">
        <v>605</v>
      </c>
      <c r="F241" s="147" t="s">
        <v>60</v>
      </c>
      <c r="G241" s="148" t="s">
        <v>58</v>
      </c>
      <c r="H241" s="150">
        <v>38.85</v>
      </c>
      <c r="I241" s="150">
        <v>0</v>
      </c>
      <c r="J241" s="150">
        <v>0</v>
      </c>
      <c r="K241" s="150">
        <v>0</v>
      </c>
      <c r="L241" s="150">
        <v>3.19</v>
      </c>
      <c r="M241" s="150">
        <f t="shared" si="20"/>
        <v>42.04</v>
      </c>
      <c r="N241" s="151">
        <f t="shared" si="18"/>
        <v>452.52</v>
      </c>
      <c r="O241" s="152">
        <f t="shared" si="21"/>
        <v>669.7296</v>
      </c>
    </row>
    <row r="242" spans="2:15" ht="17.25" x14ac:dyDescent="0.3">
      <c r="B242" s="146">
        <f t="shared" si="19"/>
        <v>241</v>
      </c>
      <c r="C242" s="147" t="s">
        <v>171</v>
      </c>
      <c r="D242" s="147" t="s">
        <v>155</v>
      </c>
      <c r="E242" s="147">
        <v>606</v>
      </c>
      <c r="F242" s="147" t="s">
        <v>60</v>
      </c>
      <c r="G242" s="148" t="s">
        <v>58</v>
      </c>
      <c r="H242" s="150">
        <v>38.85</v>
      </c>
      <c r="I242" s="150">
        <v>0</v>
      </c>
      <c r="J242" s="150">
        <v>0</v>
      </c>
      <c r="K242" s="150">
        <v>0</v>
      </c>
      <c r="L242" s="150">
        <v>3.19</v>
      </c>
      <c r="M242" s="150">
        <f t="shared" si="20"/>
        <v>42.04</v>
      </c>
      <c r="N242" s="151">
        <f t="shared" si="18"/>
        <v>452.52</v>
      </c>
      <c r="O242" s="152">
        <f t="shared" si="21"/>
        <v>669.7296</v>
      </c>
    </row>
    <row r="243" spans="2:15" ht="17.25" x14ac:dyDescent="0.3">
      <c r="B243" s="146">
        <f t="shared" si="19"/>
        <v>242</v>
      </c>
      <c r="C243" s="147" t="s">
        <v>171</v>
      </c>
      <c r="D243" s="147" t="s">
        <v>155</v>
      </c>
      <c r="E243" s="147">
        <v>607</v>
      </c>
      <c r="F243" s="147" t="s">
        <v>60</v>
      </c>
      <c r="G243" s="148" t="s">
        <v>58</v>
      </c>
      <c r="H243" s="150">
        <v>38.85</v>
      </c>
      <c r="I243" s="150">
        <v>0</v>
      </c>
      <c r="J243" s="150">
        <v>0</v>
      </c>
      <c r="K243" s="150">
        <v>0</v>
      </c>
      <c r="L243" s="150">
        <v>3.19</v>
      </c>
      <c r="M243" s="150">
        <f t="shared" si="20"/>
        <v>42.04</v>
      </c>
      <c r="N243" s="151">
        <f t="shared" si="18"/>
        <v>452.52</v>
      </c>
      <c r="O243" s="152">
        <f t="shared" si="21"/>
        <v>669.7296</v>
      </c>
    </row>
    <row r="244" spans="2:15" ht="17.25" x14ac:dyDescent="0.3">
      <c r="B244" s="146">
        <f t="shared" si="19"/>
        <v>243</v>
      </c>
      <c r="C244" s="147" t="s">
        <v>171</v>
      </c>
      <c r="D244" s="147" t="s">
        <v>155</v>
      </c>
      <c r="E244" s="147">
        <v>608</v>
      </c>
      <c r="F244" s="147" t="s">
        <v>60</v>
      </c>
      <c r="G244" s="148" t="s">
        <v>58</v>
      </c>
      <c r="H244" s="150">
        <v>38.85</v>
      </c>
      <c r="I244" s="150">
        <v>0</v>
      </c>
      <c r="J244" s="150">
        <v>0</v>
      </c>
      <c r="K244" s="150">
        <v>0</v>
      </c>
      <c r="L244" s="150">
        <v>3.19</v>
      </c>
      <c r="M244" s="150">
        <f t="shared" si="20"/>
        <v>42.04</v>
      </c>
      <c r="N244" s="151">
        <f t="shared" si="18"/>
        <v>452.52</v>
      </c>
      <c r="O244" s="152">
        <f t="shared" si="21"/>
        <v>669.7296</v>
      </c>
    </row>
    <row r="245" spans="2:15" ht="17.25" x14ac:dyDescent="0.3">
      <c r="B245" s="146">
        <f t="shared" si="19"/>
        <v>244</v>
      </c>
      <c r="C245" s="147" t="s">
        <v>171</v>
      </c>
      <c r="D245" s="147" t="s">
        <v>155</v>
      </c>
      <c r="E245" s="147">
        <v>609</v>
      </c>
      <c r="F245" s="147" t="s">
        <v>60</v>
      </c>
      <c r="G245" s="148" t="s">
        <v>58</v>
      </c>
      <c r="H245" s="150">
        <v>38.85</v>
      </c>
      <c r="I245" s="150">
        <v>0</v>
      </c>
      <c r="J245" s="150">
        <v>0</v>
      </c>
      <c r="K245" s="150">
        <v>0</v>
      </c>
      <c r="L245" s="150">
        <v>3.19</v>
      </c>
      <c r="M245" s="150">
        <f t="shared" si="20"/>
        <v>42.04</v>
      </c>
      <c r="N245" s="151">
        <f t="shared" si="18"/>
        <v>452.52</v>
      </c>
      <c r="O245" s="152">
        <f t="shared" si="21"/>
        <v>669.7296</v>
      </c>
    </row>
    <row r="246" spans="2:15" ht="17.25" x14ac:dyDescent="0.3">
      <c r="B246" s="146">
        <f t="shared" si="19"/>
        <v>245</v>
      </c>
      <c r="C246" s="147" t="s">
        <v>171</v>
      </c>
      <c r="D246" s="147" t="s">
        <v>155</v>
      </c>
      <c r="E246" s="147">
        <v>610</v>
      </c>
      <c r="F246" s="147" t="s">
        <v>60</v>
      </c>
      <c r="G246" s="148" t="s">
        <v>58</v>
      </c>
      <c r="H246" s="150">
        <v>38.85</v>
      </c>
      <c r="I246" s="150">
        <v>0</v>
      </c>
      <c r="J246" s="150">
        <v>0</v>
      </c>
      <c r="K246" s="150">
        <v>0</v>
      </c>
      <c r="L246" s="150">
        <v>3.19</v>
      </c>
      <c r="M246" s="150">
        <f t="shared" si="20"/>
        <v>42.04</v>
      </c>
      <c r="N246" s="151">
        <f t="shared" si="18"/>
        <v>452.52</v>
      </c>
      <c r="O246" s="152">
        <f t="shared" si="21"/>
        <v>669.7296</v>
      </c>
    </row>
    <row r="247" spans="2:15" ht="17.25" x14ac:dyDescent="0.3">
      <c r="B247" s="146">
        <f t="shared" si="19"/>
        <v>246</v>
      </c>
      <c r="C247" s="147" t="s">
        <v>171</v>
      </c>
      <c r="D247" s="147" t="s">
        <v>155</v>
      </c>
      <c r="E247" s="147">
        <v>611</v>
      </c>
      <c r="F247" s="147" t="s">
        <v>60</v>
      </c>
      <c r="G247" s="148" t="s">
        <v>58</v>
      </c>
      <c r="H247" s="150">
        <v>38.85</v>
      </c>
      <c r="I247" s="150">
        <v>0</v>
      </c>
      <c r="J247" s="150">
        <v>0</v>
      </c>
      <c r="K247" s="150">
        <v>0</v>
      </c>
      <c r="L247" s="150">
        <v>3.19</v>
      </c>
      <c r="M247" s="150">
        <f t="shared" si="20"/>
        <v>42.04</v>
      </c>
      <c r="N247" s="151">
        <f t="shared" si="18"/>
        <v>452.52</v>
      </c>
      <c r="O247" s="152">
        <f t="shared" si="21"/>
        <v>669.7296</v>
      </c>
    </row>
    <row r="248" spans="2:15" ht="17.25" x14ac:dyDescent="0.3">
      <c r="B248" s="146">
        <f t="shared" si="19"/>
        <v>247</v>
      </c>
      <c r="C248" s="147" t="s">
        <v>171</v>
      </c>
      <c r="D248" s="147" t="s">
        <v>155</v>
      </c>
      <c r="E248" s="147">
        <v>612</v>
      </c>
      <c r="F248" s="147" t="s">
        <v>60</v>
      </c>
      <c r="G248" s="148" t="s">
        <v>58</v>
      </c>
      <c r="H248" s="150">
        <v>38.85</v>
      </c>
      <c r="I248" s="150">
        <v>0</v>
      </c>
      <c r="J248" s="150">
        <v>0</v>
      </c>
      <c r="K248" s="150">
        <v>0</v>
      </c>
      <c r="L248" s="150">
        <v>3.19</v>
      </c>
      <c r="M248" s="150">
        <f t="shared" si="20"/>
        <v>42.04</v>
      </c>
      <c r="N248" s="151">
        <f t="shared" si="18"/>
        <v>452.52</v>
      </c>
      <c r="O248" s="152">
        <f t="shared" si="21"/>
        <v>669.7296</v>
      </c>
    </row>
    <row r="249" spans="2:15" ht="17.25" x14ac:dyDescent="0.3">
      <c r="B249" s="146">
        <f t="shared" si="19"/>
        <v>248</v>
      </c>
      <c r="C249" s="147" t="s">
        <v>171</v>
      </c>
      <c r="D249" s="147" t="s">
        <v>156</v>
      </c>
      <c r="E249" s="147">
        <v>701</v>
      </c>
      <c r="F249" s="147" t="s">
        <v>60</v>
      </c>
      <c r="G249" s="148" t="s">
        <v>58</v>
      </c>
      <c r="H249" s="150">
        <v>38.85</v>
      </c>
      <c r="I249" s="150">
        <v>0</v>
      </c>
      <c r="J249" s="150">
        <v>0</v>
      </c>
      <c r="K249" s="150">
        <v>0</v>
      </c>
      <c r="L249" s="150">
        <v>3.19</v>
      </c>
      <c r="M249" s="150">
        <f t="shared" si="20"/>
        <v>42.04</v>
      </c>
      <c r="N249" s="151">
        <f t="shared" si="18"/>
        <v>452.52</v>
      </c>
      <c r="O249" s="152">
        <f t="shared" si="21"/>
        <v>669.7296</v>
      </c>
    </row>
    <row r="250" spans="2:15" ht="17.25" x14ac:dyDescent="0.3">
      <c r="B250" s="146">
        <f t="shared" si="19"/>
        <v>249</v>
      </c>
      <c r="C250" s="147" t="s">
        <v>171</v>
      </c>
      <c r="D250" s="147" t="s">
        <v>156</v>
      </c>
      <c r="E250" s="147">
        <v>702</v>
      </c>
      <c r="F250" s="147" t="s">
        <v>60</v>
      </c>
      <c r="G250" s="148" t="s">
        <v>58</v>
      </c>
      <c r="H250" s="150">
        <v>38.85</v>
      </c>
      <c r="I250" s="150">
        <v>0</v>
      </c>
      <c r="J250" s="150">
        <v>0</v>
      </c>
      <c r="K250" s="150">
        <v>0</v>
      </c>
      <c r="L250" s="150">
        <v>3.19</v>
      </c>
      <c r="M250" s="150">
        <f t="shared" si="20"/>
        <v>42.04</v>
      </c>
      <c r="N250" s="151">
        <f t="shared" si="18"/>
        <v>452.52</v>
      </c>
      <c r="O250" s="152">
        <f t="shared" si="21"/>
        <v>669.7296</v>
      </c>
    </row>
    <row r="251" spans="2:15" ht="17.25" x14ac:dyDescent="0.3">
      <c r="B251" s="146">
        <f t="shared" si="19"/>
        <v>250</v>
      </c>
      <c r="C251" s="147" t="s">
        <v>171</v>
      </c>
      <c r="D251" s="147" t="s">
        <v>156</v>
      </c>
      <c r="E251" s="147">
        <v>703</v>
      </c>
      <c r="F251" s="147" t="s">
        <v>157</v>
      </c>
      <c r="G251" s="148" t="s">
        <v>157</v>
      </c>
      <c r="H251" s="150">
        <v>0</v>
      </c>
      <c r="I251" s="150">
        <v>0</v>
      </c>
      <c r="J251" s="150">
        <v>0</v>
      </c>
      <c r="K251" s="150">
        <v>0</v>
      </c>
      <c r="L251" s="150">
        <v>0</v>
      </c>
      <c r="M251" s="150">
        <f t="shared" si="20"/>
        <v>0</v>
      </c>
      <c r="N251" s="151">
        <f t="shared" si="18"/>
        <v>0</v>
      </c>
      <c r="O251" s="152">
        <f>N251*2</f>
        <v>0</v>
      </c>
    </row>
    <row r="252" spans="2:15" ht="17.25" x14ac:dyDescent="0.3">
      <c r="B252" s="146">
        <f t="shared" si="19"/>
        <v>251</v>
      </c>
      <c r="C252" s="147" t="s">
        <v>171</v>
      </c>
      <c r="D252" s="147" t="s">
        <v>156</v>
      </c>
      <c r="E252" s="147">
        <v>704</v>
      </c>
      <c r="F252" s="147" t="s">
        <v>60</v>
      </c>
      <c r="G252" s="148" t="s">
        <v>58</v>
      </c>
      <c r="H252" s="150">
        <v>41.28</v>
      </c>
      <c r="I252" s="150">
        <v>0</v>
      </c>
      <c r="J252" s="150">
        <v>0</v>
      </c>
      <c r="K252" s="150">
        <v>0</v>
      </c>
      <c r="L252" s="150">
        <v>3.19</v>
      </c>
      <c r="M252" s="150">
        <f t="shared" si="20"/>
        <v>44.47</v>
      </c>
      <c r="N252" s="151">
        <f t="shared" si="18"/>
        <v>478.68</v>
      </c>
      <c r="O252" s="152">
        <f t="shared" ref="O252:O310" si="22">N252*1.48</f>
        <v>708.44640000000004</v>
      </c>
    </row>
    <row r="253" spans="2:15" ht="17.25" x14ac:dyDescent="0.3">
      <c r="B253" s="146">
        <f t="shared" si="19"/>
        <v>252</v>
      </c>
      <c r="C253" s="147" t="s">
        <v>171</v>
      </c>
      <c r="D253" s="147" t="s">
        <v>156</v>
      </c>
      <c r="E253" s="147">
        <v>705</v>
      </c>
      <c r="F253" s="147" t="s">
        <v>60</v>
      </c>
      <c r="G253" s="148" t="s">
        <v>58</v>
      </c>
      <c r="H253" s="150">
        <v>38.85</v>
      </c>
      <c r="I253" s="150">
        <v>0</v>
      </c>
      <c r="J253" s="150">
        <v>0</v>
      </c>
      <c r="K253" s="150">
        <v>0</v>
      </c>
      <c r="L253" s="150">
        <v>3.19</v>
      </c>
      <c r="M253" s="150">
        <f t="shared" si="20"/>
        <v>42.04</v>
      </c>
      <c r="N253" s="151">
        <f t="shared" si="18"/>
        <v>452.52</v>
      </c>
      <c r="O253" s="152">
        <f t="shared" si="22"/>
        <v>669.7296</v>
      </c>
    </row>
    <row r="254" spans="2:15" ht="17.25" x14ac:dyDescent="0.3">
      <c r="B254" s="146">
        <f t="shared" si="19"/>
        <v>253</v>
      </c>
      <c r="C254" s="147" t="s">
        <v>171</v>
      </c>
      <c r="D254" s="147" t="s">
        <v>156</v>
      </c>
      <c r="E254" s="147">
        <v>706</v>
      </c>
      <c r="F254" s="147" t="s">
        <v>60</v>
      </c>
      <c r="G254" s="148" t="s">
        <v>58</v>
      </c>
      <c r="H254" s="150">
        <v>38.85</v>
      </c>
      <c r="I254" s="150">
        <v>0</v>
      </c>
      <c r="J254" s="150">
        <v>0</v>
      </c>
      <c r="K254" s="150">
        <v>0</v>
      </c>
      <c r="L254" s="150">
        <v>3.19</v>
      </c>
      <c r="M254" s="150">
        <f t="shared" si="20"/>
        <v>42.04</v>
      </c>
      <c r="N254" s="151">
        <f t="shared" si="18"/>
        <v>452.52</v>
      </c>
      <c r="O254" s="152">
        <f t="shared" si="22"/>
        <v>669.7296</v>
      </c>
    </row>
    <row r="255" spans="2:15" ht="17.25" x14ac:dyDescent="0.3">
      <c r="B255" s="146">
        <f t="shared" si="19"/>
        <v>254</v>
      </c>
      <c r="C255" s="147" t="s">
        <v>171</v>
      </c>
      <c r="D255" s="147" t="s">
        <v>156</v>
      </c>
      <c r="E255" s="147">
        <v>707</v>
      </c>
      <c r="F255" s="147" t="s">
        <v>60</v>
      </c>
      <c r="G255" s="148" t="s">
        <v>58</v>
      </c>
      <c r="H255" s="150">
        <v>38.85</v>
      </c>
      <c r="I255" s="150">
        <v>0</v>
      </c>
      <c r="J255" s="150">
        <v>0</v>
      </c>
      <c r="K255" s="150">
        <v>0</v>
      </c>
      <c r="L255" s="150">
        <v>3.19</v>
      </c>
      <c r="M255" s="150">
        <f t="shared" si="20"/>
        <v>42.04</v>
      </c>
      <c r="N255" s="151">
        <f t="shared" si="18"/>
        <v>452.52</v>
      </c>
      <c r="O255" s="152">
        <f t="shared" si="22"/>
        <v>669.7296</v>
      </c>
    </row>
    <row r="256" spans="2:15" ht="17.25" x14ac:dyDescent="0.3">
      <c r="B256" s="146">
        <f t="shared" si="19"/>
        <v>255</v>
      </c>
      <c r="C256" s="147" t="s">
        <v>171</v>
      </c>
      <c r="D256" s="147" t="s">
        <v>156</v>
      </c>
      <c r="E256" s="147">
        <v>708</v>
      </c>
      <c r="F256" s="147" t="s">
        <v>60</v>
      </c>
      <c r="G256" s="148" t="s">
        <v>58</v>
      </c>
      <c r="H256" s="150">
        <v>38.85</v>
      </c>
      <c r="I256" s="150">
        <v>0</v>
      </c>
      <c r="J256" s="150">
        <v>0</v>
      </c>
      <c r="K256" s="150">
        <v>0</v>
      </c>
      <c r="L256" s="150">
        <v>3.19</v>
      </c>
      <c r="M256" s="150">
        <f t="shared" si="20"/>
        <v>42.04</v>
      </c>
      <c r="N256" s="151">
        <f t="shared" si="18"/>
        <v>452.52</v>
      </c>
      <c r="O256" s="152">
        <f t="shared" si="22"/>
        <v>669.7296</v>
      </c>
    </row>
    <row r="257" spans="2:15" ht="17.25" x14ac:dyDescent="0.3">
      <c r="B257" s="146">
        <f t="shared" si="19"/>
        <v>256</v>
      </c>
      <c r="C257" s="147" t="s">
        <v>171</v>
      </c>
      <c r="D257" s="147" t="s">
        <v>156</v>
      </c>
      <c r="E257" s="147">
        <v>709</v>
      </c>
      <c r="F257" s="147" t="s">
        <v>60</v>
      </c>
      <c r="G257" s="148" t="s">
        <v>58</v>
      </c>
      <c r="H257" s="150">
        <v>38.85</v>
      </c>
      <c r="I257" s="150">
        <v>0</v>
      </c>
      <c r="J257" s="150">
        <v>0</v>
      </c>
      <c r="K257" s="150">
        <v>0</v>
      </c>
      <c r="L257" s="150">
        <v>3.19</v>
      </c>
      <c r="M257" s="150">
        <f t="shared" si="20"/>
        <v>42.04</v>
      </c>
      <c r="N257" s="151">
        <f t="shared" si="18"/>
        <v>452.52</v>
      </c>
      <c r="O257" s="152">
        <f t="shared" si="22"/>
        <v>669.7296</v>
      </c>
    </row>
    <row r="258" spans="2:15" ht="17.25" x14ac:dyDescent="0.3">
      <c r="B258" s="146">
        <f t="shared" si="19"/>
        <v>257</v>
      </c>
      <c r="C258" s="147" t="s">
        <v>171</v>
      </c>
      <c r="D258" s="147" t="s">
        <v>156</v>
      </c>
      <c r="E258" s="147">
        <v>710</v>
      </c>
      <c r="F258" s="147" t="s">
        <v>60</v>
      </c>
      <c r="G258" s="148" t="s">
        <v>58</v>
      </c>
      <c r="H258" s="150">
        <v>38.85</v>
      </c>
      <c r="I258" s="150">
        <v>0</v>
      </c>
      <c r="J258" s="150">
        <v>0</v>
      </c>
      <c r="K258" s="150">
        <v>0</v>
      </c>
      <c r="L258" s="150">
        <v>3.19</v>
      </c>
      <c r="M258" s="150">
        <f t="shared" si="20"/>
        <v>42.04</v>
      </c>
      <c r="N258" s="151">
        <f t="shared" ref="N258:N321" si="23">ROUND(M258*10.764,2)</f>
        <v>452.52</v>
      </c>
      <c r="O258" s="152">
        <f t="shared" si="22"/>
        <v>669.7296</v>
      </c>
    </row>
    <row r="259" spans="2:15" ht="17.25" x14ac:dyDescent="0.3">
      <c r="B259" s="146">
        <f t="shared" ref="B259:B322" si="24">B258+1</f>
        <v>258</v>
      </c>
      <c r="C259" s="147" t="s">
        <v>171</v>
      </c>
      <c r="D259" s="147" t="s">
        <v>156</v>
      </c>
      <c r="E259" s="147">
        <v>711</v>
      </c>
      <c r="F259" s="147" t="s">
        <v>60</v>
      </c>
      <c r="G259" s="148" t="s">
        <v>58</v>
      </c>
      <c r="H259" s="150">
        <v>38.85</v>
      </c>
      <c r="I259" s="150">
        <v>0</v>
      </c>
      <c r="J259" s="150">
        <v>0</v>
      </c>
      <c r="K259" s="150">
        <v>0</v>
      </c>
      <c r="L259" s="150">
        <v>3.19</v>
      </c>
      <c r="M259" s="150">
        <f t="shared" ref="M259:M322" si="25">SUM(H259:L259)</f>
        <v>42.04</v>
      </c>
      <c r="N259" s="151">
        <f t="shared" si="23"/>
        <v>452.52</v>
      </c>
      <c r="O259" s="152">
        <f t="shared" si="22"/>
        <v>669.7296</v>
      </c>
    </row>
    <row r="260" spans="2:15" ht="17.25" x14ac:dyDescent="0.3">
      <c r="B260" s="146">
        <f t="shared" si="24"/>
        <v>259</v>
      </c>
      <c r="C260" s="147" t="s">
        <v>171</v>
      </c>
      <c r="D260" s="147" t="s">
        <v>156</v>
      </c>
      <c r="E260" s="147">
        <v>712</v>
      </c>
      <c r="F260" s="147" t="s">
        <v>60</v>
      </c>
      <c r="G260" s="148" t="s">
        <v>58</v>
      </c>
      <c r="H260" s="150">
        <v>38.85</v>
      </c>
      <c r="I260" s="150">
        <v>0</v>
      </c>
      <c r="J260" s="150">
        <v>0</v>
      </c>
      <c r="K260" s="150">
        <v>0</v>
      </c>
      <c r="L260" s="150">
        <v>3.19</v>
      </c>
      <c r="M260" s="150">
        <f t="shared" si="25"/>
        <v>42.04</v>
      </c>
      <c r="N260" s="151">
        <f t="shared" si="23"/>
        <v>452.52</v>
      </c>
      <c r="O260" s="152">
        <f t="shared" si="22"/>
        <v>669.7296</v>
      </c>
    </row>
    <row r="261" spans="2:15" ht="17.25" x14ac:dyDescent="0.3">
      <c r="B261" s="146">
        <f t="shared" si="24"/>
        <v>260</v>
      </c>
      <c r="C261" s="147" t="s">
        <v>171</v>
      </c>
      <c r="D261" s="147" t="s">
        <v>158</v>
      </c>
      <c r="E261" s="147">
        <v>801</v>
      </c>
      <c r="F261" s="147" t="s">
        <v>60</v>
      </c>
      <c r="G261" s="148" t="s">
        <v>58</v>
      </c>
      <c r="H261" s="150">
        <v>38.85</v>
      </c>
      <c r="I261" s="150">
        <v>0</v>
      </c>
      <c r="J261" s="150">
        <v>0</v>
      </c>
      <c r="K261" s="150">
        <v>0</v>
      </c>
      <c r="L261" s="150">
        <v>3.19</v>
      </c>
      <c r="M261" s="150">
        <f t="shared" si="25"/>
        <v>42.04</v>
      </c>
      <c r="N261" s="151">
        <f t="shared" si="23"/>
        <v>452.52</v>
      </c>
      <c r="O261" s="152">
        <f t="shared" si="22"/>
        <v>669.7296</v>
      </c>
    </row>
    <row r="262" spans="2:15" ht="17.25" x14ac:dyDescent="0.3">
      <c r="B262" s="146">
        <f t="shared" si="24"/>
        <v>261</v>
      </c>
      <c r="C262" s="147" t="s">
        <v>171</v>
      </c>
      <c r="D262" s="147" t="s">
        <v>158</v>
      </c>
      <c r="E262" s="147">
        <v>802</v>
      </c>
      <c r="F262" s="147" t="s">
        <v>60</v>
      </c>
      <c r="G262" s="148" t="s">
        <v>58</v>
      </c>
      <c r="H262" s="150">
        <v>38.85</v>
      </c>
      <c r="I262" s="150">
        <v>0</v>
      </c>
      <c r="J262" s="150">
        <v>0</v>
      </c>
      <c r="K262" s="150">
        <v>0</v>
      </c>
      <c r="L262" s="150">
        <v>3.19</v>
      </c>
      <c r="M262" s="150">
        <f t="shared" si="25"/>
        <v>42.04</v>
      </c>
      <c r="N262" s="151">
        <f t="shared" si="23"/>
        <v>452.52</v>
      </c>
      <c r="O262" s="152">
        <f t="shared" si="22"/>
        <v>669.7296</v>
      </c>
    </row>
    <row r="263" spans="2:15" ht="17.25" x14ac:dyDescent="0.3">
      <c r="B263" s="146">
        <f t="shared" si="24"/>
        <v>262</v>
      </c>
      <c r="C263" s="147" t="s">
        <v>171</v>
      </c>
      <c r="D263" s="147" t="s">
        <v>158</v>
      </c>
      <c r="E263" s="147">
        <v>803</v>
      </c>
      <c r="F263" s="147" t="s">
        <v>60</v>
      </c>
      <c r="G263" s="148" t="s">
        <v>58</v>
      </c>
      <c r="H263" s="150">
        <v>41.28</v>
      </c>
      <c r="I263" s="150">
        <v>0</v>
      </c>
      <c r="J263" s="150">
        <v>0</v>
      </c>
      <c r="K263" s="150">
        <v>0</v>
      </c>
      <c r="L263" s="150">
        <v>3.19</v>
      </c>
      <c r="M263" s="150">
        <f t="shared" si="25"/>
        <v>44.47</v>
      </c>
      <c r="N263" s="151">
        <f t="shared" si="23"/>
        <v>478.68</v>
      </c>
      <c r="O263" s="152">
        <f t="shared" si="22"/>
        <v>708.44640000000004</v>
      </c>
    </row>
    <row r="264" spans="2:15" ht="17.25" x14ac:dyDescent="0.3">
      <c r="B264" s="146">
        <f t="shared" si="24"/>
        <v>263</v>
      </c>
      <c r="C264" s="147" t="s">
        <v>171</v>
      </c>
      <c r="D264" s="147" t="s">
        <v>158</v>
      </c>
      <c r="E264" s="147">
        <v>804</v>
      </c>
      <c r="F264" s="147" t="s">
        <v>60</v>
      </c>
      <c r="G264" s="148" t="s">
        <v>58</v>
      </c>
      <c r="H264" s="150">
        <v>41.28</v>
      </c>
      <c r="I264" s="150">
        <v>0</v>
      </c>
      <c r="J264" s="150">
        <v>0</v>
      </c>
      <c r="K264" s="150">
        <v>0</v>
      </c>
      <c r="L264" s="150">
        <v>3.19</v>
      </c>
      <c r="M264" s="150">
        <f t="shared" si="25"/>
        <v>44.47</v>
      </c>
      <c r="N264" s="151">
        <f t="shared" si="23"/>
        <v>478.68</v>
      </c>
      <c r="O264" s="152">
        <f t="shared" si="22"/>
        <v>708.44640000000004</v>
      </c>
    </row>
    <row r="265" spans="2:15" ht="17.25" x14ac:dyDescent="0.3">
      <c r="B265" s="146">
        <f t="shared" si="24"/>
        <v>264</v>
      </c>
      <c r="C265" s="147" t="s">
        <v>171</v>
      </c>
      <c r="D265" s="147" t="s">
        <v>158</v>
      </c>
      <c r="E265" s="147">
        <v>805</v>
      </c>
      <c r="F265" s="147" t="s">
        <v>60</v>
      </c>
      <c r="G265" s="148" t="s">
        <v>58</v>
      </c>
      <c r="H265" s="150">
        <v>38.85</v>
      </c>
      <c r="I265" s="150">
        <v>0</v>
      </c>
      <c r="J265" s="150">
        <v>0</v>
      </c>
      <c r="K265" s="150">
        <v>0</v>
      </c>
      <c r="L265" s="150">
        <v>3.19</v>
      </c>
      <c r="M265" s="150">
        <f t="shared" si="25"/>
        <v>42.04</v>
      </c>
      <c r="N265" s="151">
        <f t="shared" si="23"/>
        <v>452.52</v>
      </c>
      <c r="O265" s="152">
        <f t="shared" si="22"/>
        <v>669.7296</v>
      </c>
    </row>
    <row r="266" spans="2:15" ht="17.25" x14ac:dyDescent="0.3">
      <c r="B266" s="146">
        <f t="shared" si="24"/>
        <v>265</v>
      </c>
      <c r="C266" s="147" t="s">
        <v>171</v>
      </c>
      <c r="D266" s="147" t="s">
        <v>158</v>
      </c>
      <c r="E266" s="147">
        <v>806</v>
      </c>
      <c r="F266" s="147" t="s">
        <v>60</v>
      </c>
      <c r="G266" s="148" t="s">
        <v>58</v>
      </c>
      <c r="H266" s="150">
        <v>38.85</v>
      </c>
      <c r="I266" s="150">
        <v>0</v>
      </c>
      <c r="J266" s="150">
        <v>0</v>
      </c>
      <c r="K266" s="150">
        <v>0</v>
      </c>
      <c r="L266" s="150">
        <v>3.19</v>
      </c>
      <c r="M266" s="150">
        <f t="shared" si="25"/>
        <v>42.04</v>
      </c>
      <c r="N266" s="151">
        <f t="shared" si="23"/>
        <v>452.52</v>
      </c>
      <c r="O266" s="152">
        <f t="shared" si="22"/>
        <v>669.7296</v>
      </c>
    </row>
    <row r="267" spans="2:15" ht="17.25" x14ac:dyDescent="0.3">
      <c r="B267" s="146">
        <f t="shared" si="24"/>
        <v>266</v>
      </c>
      <c r="C267" s="147" t="s">
        <v>171</v>
      </c>
      <c r="D267" s="147" t="s">
        <v>158</v>
      </c>
      <c r="E267" s="147">
        <v>807</v>
      </c>
      <c r="F267" s="147" t="s">
        <v>60</v>
      </c>
      <c r="G267" s="148" t="s">
        <v>58</v>
      </c>
      <c r="H267" s="150">
        <v>38.85</v>
      </c>
      <c r="I267" s="150">
        <v>0</v>
      </c>
      <c r="J267" s="150">
        <v>0</v>
      </c>
      <c r="K267" s="150">
        <v>0</v>
      </c>
      <c r="L267" s="150">
        <v>3.19</v>
      </c>
      <c r="M267" s="150">
        <f t="shared" si="25"/>
        <v>42.04</v>
      </c>
      <c r="N267" s="151">
        <f t="shared" si="23"/>
        <v>452.52</v>
      </c>
      <c r="O267" s="152">
        <f t="shared" si="22"/>
        <v>669.7296</v>
      </c>
    </row>
    <row r="268" spans="2:15" ht="17.25" x14ac:dyDescent="0.3">
      <c r="B268" s="146">
        <f t="shared" si="24"/>
        <v>267</v>
      </c>
      <c r="C268" s="147" t="s">
        <v>171</v>
      </c>
      <c r="D268" s="147" t="s">
        <v>158</v>
      </c>
      <c r="E268" s="147">
        <v>808</v>
      </c>
      <c r="F268" s="147" t="s">
        <v>60</v>
      </c>
      <c r="G268" s="148" t="s">
        <v>58</v>
      </c>
      <c r="H268" s="150">
        <v>38.85</v>
      </c>
      <c r="I268" s="150">
        <v>0</v>
      </c>
      <c r="J268" s="150">
        <v>0</v>
      </c>
      <c r="K268" s="150">
        <v>0</v>
      </c>
      <c r="L268" s="150">
        <v>3.19</v>
      </c>
      <c r="M268" s="150">
        <f t="shared" si="25"/>
        <v>42.04</v>
      </c>
      <c r="N268" s="151">
        <f t="shared" si="23"/>
        <v>452.52</v>
      </c>
      <c r="O268" s="152">
        <f t="shared" si="22"/>
        <v>669.7296</v>
      </c>
    </row>
    <row r="269" spans="2:15" ht="17.25" x14ac:dyDescent="0.3">
      <c r="B269" s="146">
        <f t="shared" si="24"/>
        <v>268</v>
      </c>
      <c r="C269" s="147" t="s">
        <v>171</v>
      </c>
      <c r="D269" s="147" t="s">
        <v>158</v>
      </c>
      <c r="E269" s="147">
        <v>809</v>
      </c>
      <c r="F269" s="147" t="s">
        <v>60</v>
      </c>
      <c r="G269" s="148" t="s">
        <v>58</v>
      </c>
      <c r="H269" s="150">
        <v>38.85</v>
      </c>
      <c r="I269" s="150">
        <v>0</v>
      </c>
      <c r="J269" s="150">
        <v>0</v>
      </c>
      <c r="K269" s="150">
        <v>0</v>
      </c>
      <c r="L269" s="150">
        <v>3.19</v>
      </c>
      <c r="M269" s="150">
        <f t="shared" si="25"/>
        <v>42.04</v>
      </c>
      <c r="N269" s="151">
        <f t="shared" si="23"/>
        <v>452.52</v>
      </c>
      <c r="O269" s="152">
        <f t="shared" si="22"/>
        <v>669.7296</v>
      </c>
    </row>
    <row r="270" spans="2:15" ht="17.25" x14ac:dyDescent="0.3">
      <c r="B270" s="146">
        <f t="shared" si="24"/>
        <v>269</v>
      </c>
      <c r="C270" s="147" t="s">
        <v>171</v>
      </c>
      <c r="D270" s="147" t="s">
        <v>158</v>
      </c>
      <c r="E270" s="147">
        <v>810</v>
      </c>
      <c r="F270" s="147" t="s">
        <v>60</v>
      </c>
      <c r="G270" s="148" t="s">
        <v>58</v>
      </c>
      <c r="H270" s="150">
        <v>38.85</v>
      </c>
      <c r="I270" s="150">
        <v>0</v>
      </c>
      <c r="J270" s="150">
        <v>0</v>
      </c>
      <c r="K270" s="150">
        <v>0</v>
      </c>
      <c r="L270" s="150">
        <v>3.19</v>
      </c>
      <c r="M270" s="150">
        <f t="shared" si="25"/>
        <v>42.04</v>
      </c>
      <c r="N270" s="151">
        <f t="shared" si="23"/>
        <v>452.52</v>
      </c>
      <c r="O270" s="152">
        <f t="shared" si="22"/>
        <v>669.7296</v>
      </c>
    </row>
    <row r="271" spans="2:15" ht="17.25" x14ac:dyDescent="0.3">
      <c r="B271" s="146">
        <f t="shared" si="24"/>
        <v>270</v>
      </c>
      <c r="C271" s="147" t="s">
        <v>171</v>
      </c>
      <c r="D271" s="147" t="s">
        <v>158</v>
      </c>
      <c r="E271" s="147">
        <v>811</v>
      </c>
      <c r="F271" s="147" t="s">
        <v>60</v>
      </c>
      <c r="G271" s="148" t="s">
        <v>58</v>
      </c>
      <c r="H271" s="150">
        <v>38.85</v>
      </c>
      <c r="I271" s="150">
        <v>0</v>
      </c>
      <c r="J271" s="150">
        <v>0</v>
      </c>
      <c r="K271" s="150">
        <v>0</v>
      </c>
      <c r="L271" s="150">
        <v>3.19</v>
      </c>
      <c r="M271" s="150">
        <f t="shared" si="25"/>
        <v>42.04</v>
      </c>
      <c r="N271" s="151">
        <f t="shared" si="23"/>
        <v>452.52</v>
      </c>
      <c r="O271" s="152">
        <f t="shared" si="22"/>
        <v>669.7296</v>
      </c>
    </row>
    <row r="272" spans="2:15" ht="17.25" x14ac:dyDescent="0.3">
      <c r="B272" s="146">
        <f t="shared" si="24"/>
        <v>271</v>
      </c>
      <c r="C272" s="147" t="s">
        <v>171</v>
      </c>
      <c r="D272" s="147" t="s">
        <v>158</v>
      </c>
      <c r="E272" s="147">
        <v>812</v>
      </c>
      <c r="F272" s="147" t="s">
        <v>60</v>
      </c>
      <c r="G272" s="148" t="s">
        <v>58</v>
      </c>
      <c r="H272" s="150">
        <v>38.85</v>
      </c>
      <c r="I272" s="150">
        <v>0</v>
      </c>
      <c r="J272" s="150">
        <v>0</v>
      </c>
      <c r="K272" s="150">
        <v>0</v>
      </c>
      <c r="L272" s="150">
        <v>3.19</v>
      </c>
      <c r="M272" s="150">
        <f t="shared" si="25"/>
        <v>42.04</v>
      </c>
      <c r="N272" s="151">
        <f t="shared" si="23"/>
        <v>452.52</v>
      </c>
      <c r="O272" s="152">
        <f t="shared" si="22"/>
        <v>669.7296</v>
      </c>
    </row>
    <row r="273" spans="2:15" ht="17.25" x14ac:dyDescent="0.3">
      <c r="B273" s="146">
        <f t="shared" si="24"/>
        <v>272</v>
      </c>
      <c r="C273" s="147" t="s">
        <v>171</v>
      </c>
      <c r="D273" s="147" t="s">
        <v>159</v>
      </c>
      <c r="E273" s="147">
        <v>901</v>
      </c>
      <c r="F273" s="147" t="s">
        <v>60</v>
      </c>
      <c r="G273" s="148" t="s">
        <v>58</v>
      </c>
      <c r="H273" s="150">
        <v>38.85</v>
      </c>
      <c r="I273" s="150">
        <v>0</v>
      </c>
      <c r="J273" s="150">
        <v>0</v>
      </c>
      <c r="K273" s="150">
        <v>0</v>
      </c>
      <c r="L273" s="150">
        <v>3.19</v>
      </c>
      <c r="M273" s="150">
        <f t="shared" si="25"/>
        <v>42.04</v>
      </c>
      <c r="N273" s="151">
        <f t="shared" si="23"/>
        <v>452.52</v>
      </c>
      <c r="O273" s="152">
        <f t="shared" si="22"/>
        <v>669.7296</v>
      </c>
    </row>
    <row r="274" spans="2:15" ht="17.25" x14ac:dyDescent="0.3">
      <c r="B274" s="146">
        <f t="shared" si="24"/>
        <v>273</v>
      </c>
      <c r="C274" s="147" t="s">
        <v>171</v>
      </c>
      <c r="D274" s="147" t="s">
        <v>159</v>
      </c>
      <c r="E274" s="147">
        <v>902</v>
      </c>
      <c r="F274" s="147" t="s">
        <v>60</v>
      </c>
      <c r="G274" s="148" t="s">
        <v>58</v>
      </c>
      <c r="H274" s="150">
        <v>38.85</v>
      </c>
      <c r="I274" s="150">
        <v>0</v>
      </c>
      <c r="J274" s="150">
        <v>0</v>
      </c>
      <c r="K274" s="150">
        <v>0</v>
      </c>
      <c r="L274" s="150">
        <v>3.19</v>
      </c>
      <c r="M274" s="150">
        <f t="shared" si="25"/>
        <v>42.04</v>
      </c>
      <c r="N274" s="151">
        <f t="shared" si="23"/>
        <v>452.52</v>
      </c>
      <c r="O274" s="152">
        <f t="shared" si="22"/>
        <v>669.7296</v>
      </c>
    </row>
    <row r="275" spans="2:15" ht="17.25" x14ac:dyDescent="0.3">
      <c r="B275" s="146">
        <f t="shared" si="24"/>
        <v>274</v>
      </c>
      <c r="C275" s="147" t="s">
        <v>171</v>
      </c>
      <c r="D275" s="147" t="s">
        <v>159</v>
      </c>
      <c r="E275" s="147">
        <v>903</v>
      </c>
      <c r="F275" s="147" t="s">
        <v>60</v>
      </c>
      <c r="G275" s="148" t="s">
        <v>58</v>
      </c>
      <c r="H275" s="150">
        <v>41.28</v>
      </c>
      <c r="I275" s="150">
        <v>0</v>
      </c>
      <c r="J275" s="150">
        <v>0</v>
      </c>
      <c r="K275" s="150">
        <v>0</v>
      </c>
      <c r="L275" s="150">
        <v>3.19</v>
      </c>
      <c r="M275" s="150">
        <f t="shared" si="25"/>
        <v>44.47</v>
      </c>
      <c r="N275" s="151">
        <f t="shared" si="23"/>
        <v>478.68</v>
      </c>
      <c r="O275" s="152">
        <f t="shared" si="22"/>
        <v>708.44640000000004</v>
      </c>
    </row>
    <row r="276" spans="2:15" ht="17.25" x14ac:dyDescent="0.3">
      <c r="B276" s="146">
        <f t="shared" si="24"/>
        <v>275</v>
      </c>
      <c r="C276" s="147" t="s">
        <v>171</v>
      </c>
      <c r="D276" s="147" t="s">
        <v>159</v>
      </c>
      <c r="E276" s="147">
        <v>904</v>
      </c>
      <c r="F276" s="147" t="s">
        <v>60</v>
      </c>
      <c r="G276" s="148" t="s">
        <v>58</v>
      </c>
      <c r="H276" s="150">
        <v>41.28</v>
      </c>
      <c r="I276" s="150">
        <v>0</v>
      </c>
      <c r="J276" s="150">
        <v>0</v>
      </c>
      <c r="K276" s="150">
        <v>0</v>
      </c>
      <c r="L276" s="150">
        <v>3.19</v>
      </c>
      <c r="M276" s="150">
        <f t="shared" si="25"/>
        <v>44.47</v>
      </c>
      <c r="N276" s="151">
        <f t="shared" si="23"/>
        <v>478.68</v>
      </c>
      <c r="O276" s="152">
        <f t="shared" si="22"/>
        <v>708.44640000000004</v>
      </c>
    </row>
    <row r="277" spans="2:15" ht="17.25" x14ac:dyDescent="0.3">
      <c r="B277" s="146">
        <f t="shared" si="24"/>
        <v>276</v>
      </c>
      <c r="C277" s="147" t="s">
        <v>171</v>
      </c>
      <c r="D277" s="147" t="s">
        <v>159</v>
      </c>
      <c r="E277" s="147">
        <v>905</v>
      </c>
      <c r="F277" s="147" t="s">
        <v>60</v>
      </c>
      <c r="G277" s="148" t="s">
        <v>58</v>
      </c>
      <c r="H277" s="150">
        <v>38.85</v>
      </c>
      <c r="I277" s="150">
        <v>0</v>
      </c>
      <c r="J277" s="150">
        <v>0</v>
      </c>
      <c r="K277" s="150">
        <v>0</v>
      </c>
      <c r="L277" s="150">
        <v>3.19</v>
      </c>
      <c r="M277" s="150">
        <f t="shared" si="25"/>
        <v>42.04</v>
      </c>
      <c r="N277" s="151">
        <f t="shared" si="23"/>
        <v>452.52</v>
      </c>
      <c r="O277" s="152">
        <f t="shared" si="22"/>
        <v>669.7296</v>
      </c>
    </row>
    <row r="278" spans="2:15" ht="17.25" x14ac:dyDescent="0.3">
      <c r="B278" s="146">
        <f t="shared" si="24"/>
        <v>277</v>
      </c>
      <c r="C278" s="147" t="s">
        <v>171</v>
      </c>
      <c r="D278" s="147" t="s">
        <v>159</v>
      </c>
      <c r="E278" s="147">
        <v>906</v>
      </c>
      <c r="F278" s="147" t="s">
        <v>60</v>
      </c>
      <c r="G278" s="148" t="s">
        <v>58</v>
      </c>
      <c r="H278" s="150">
        <v>38.85</v>
      </c>
      <c r="I278" s="150">
        <v>0</v>
      </c>
      <c r="J278" s="150">
        <v>0</v>
      </c>
      <c r="K278" s="150">
        <v>0</v>
      </c>
      <c r="L278" s="150">
        <v>3.19</v>
      </c>
      <c r="M278" s="150">
        <f t="shared" si="25"/>
        <v>42.04</v>
      </c>
      <c r="N278" s="151">
        <f t="shared" si="23"/>
        <v>452.52</v>
      </c>
      <c r="O278" s="152">
        <f t="shared" si="22"/>
        <v>669.7296</v>
      </c>
    </row>
    <row r="279" spans="2:15" ht="17.25" x14ac:dyDescent="0.3">
      <c r="B279" s="146">
        <f t="shared" si="24"/>
        <v>278</v>
      </c>
      <c r="C279" s="147" t="s">
        <v>171</v>
      </c>
      <c r="D279" s="147" t="s">
        <v>159</v>
      </c>
      <c r="E279" s="147">
        <v>907</v>
      </c>
      <c r="F279" s="147" t="s">
        <v>60</v>
      </c>
      <c r="G279" s="148" t="s">
        <v>58</v>
      </c>
      <c r="H279" s="150">
        <v>38.85</v>
      </c>
      <c r="I279" s="150">
        <v>0</v>
      </c>
      <c r="J279" s="150">
        <v>0</v>
      </c>
      <c r="K279" s="150">
        <v>0</v>
      </c>
      <c r="L279" s="150">
        <v>3.19</v>
      </c>
      <c r="M279" s="150">
        <f t="shared" si="25"/>
        <v>42.04</v>
      </c>
      <c r="N279" s="151">
        <f t="shared" si="23"/>
        <v>452.52</v>
      </c>
      <c r="O279" s="152">
        <f t="shared" si="22"/>
        <v>669.7296</v>
      </c>
    </row>
    <row r="280" spans="2:15" ht="17.25" x14ac:dyDescent="0.3">
      <c r="B280" s="146">
        <f t="shared" si="24"/>
        <v>279</v>
      </c>
      <c r="C280" s="147" t="s">
        <v>171</v>
      </c>
      <c r="D280" s="147" t="s">
        <v>159</v>
      </c>
      <c r="E280" s="147">
        <v>908</v>
      </c>
      <c r="F280" s="147" t="s">
        <v>60</v>
      </c>
      <c r="G280" s="148" t="s">
        <v>58</v>
      </c>
      <c r="H280" s="150">
        <v>38.85</v>
      </c>
      <c r="I280" s="150">
        <v>0</v>
      </c>
      <c r="J280" s="150">
        <v>0</v>
      </c>
      <c r="K280" s="150">
        <v>0</v>
      </c>
      <c r="L280" s="150">
        <v>3.19</v>
      </c>
      <c r="M280" s="150">
        <f t="shared" si="25"/>
        <v>42.04</v>
      </c>
      <c r="N280" s="151">
        <f t="shared" si="23"/>
        <v>452.52</v>
      </c>
      <c r="O280" s="152">
        <f t="shared" si="22"/>
        <v>669.7296</v>
      </c>
    </row>
    <row r="281" spans="2:15" ht="17.25" x14ac:dyDescent="0.3">
      <c r="B281" s="146">
        <f t="shared" si="24"/>
        <v>280</v>
      </c>
      <c r="C281" s="147" t="s">
        <v>171</v>
      </c>
      <c r="D281" s="147" t="s">
        <v>159</v>
      </c>
      <c r="E281" s="147">
        <v>909</v>
      </c>
      <c r="F281" s="147" t="s">
        <v>60</v>
      </c>
      <c r="G281" s="148" t="s">
        <v>58</v>
      </c>
      <c r="H281" s="150">
        <v>38.85</v>
      </c>
      <c r="I281" s="150">
        <v>0</v>
      </c>
      <c r="J281" s="150">
        <v>0</v>
      </c>
      <c r="K281" s="150">
        <v>0</v>
      </c>
      <c r="L281" s="150">
        <v>3.19</v>
      </c>
      <c r="M281" s="150">
        <f t="shared" si="25"/>
        <v>42.04</v>
      </c>
      <c r="N281" s="151">
        <f t="shared" si="23"/>
        <v>452.52</v>
      </c>
      <c r="O281" s="152">
        <f t="shared" si="22"/>
        <v>669.7296</v>
      </c>
    </row>
    <row r="282" spans="2:15" ht="17.25" x14ac:dyDescent="0.3">
      <c r="B282" s="146">
        <f t="shared" si="24"/>
        <v>281</v>
      </c>
      <c r="C282" s="147" t="s">
        <v>171</v>
      </c>
      <c r="D282" s="147" t="s">
        <v>159</v>
      </c>
      <c r="E282" s="147">
        <v>910</v>
      </c>
      <c r="F282" s="147" t="s">
        <v>60</v>
      </c>
      <c r="G282" s="148" t="s">
        <v>58</v>
      </c>
      <c r="H282" s="150">
        <v>38.85</v>
      </c>
      <c r="I282" s="150">
        <v>0</v>
      </c>
      <c r="J282" s="150">
        <v>0</v>
      </c>
      <c r="K282" s="150">
        <v>0</v>
      </c>
      <c r="L282" s="150">
        <v>3.19</v>
      </c>
      <c r="M282" s="150">
        <f t="shared" si="25"/>
        <v>42.04</v>
      </c>
      <c r="N282" s="151">
        <f t="shared" si="23"/>
        <v>452.52</v>
      </c>
      <c r="O282" s="152">
        <f t="shared" si="22"/>
        <v>669.7296</v>
      </c>
    </row>
    <row r="283" spans="2:15" ht="17.25" x14ac:dyDescent="0.3">
      <c r="B283" s="146">
        <f t="shared" si="24"/>
        <v>282</v>
      </c>
      <c r="C283" s="147" t="s">
        <v>171</v>
      </c>
      <c r="D283" s="147" t="s">
        <v>159</v>
      </c>
      <c r="E283" s="147">
        <v>911</v>
      </c>
      <c r="F283" s="147" t="s">
        <v>60</v>
      </c>
      <c r="G283" s="148" t="s">
        <v>58</v>
      </c>
      <c r="H283" s="150">
        <v>38.85</v>
      </c>
      <c r="I283" s="150">
        <v>0</v>
      </c>
      <c r="J283" s="150">
        <v>0</v>
      </c>
      <c r="K283" s="150">
        <v>0</v>
      </c>
      <c r="L283" s="150">
        <v>3.19</v>
      </c>
      <c r="M283" s="150">
        <f t="shared" si="25"/>
        <v>42.04</v>
      </c>
      <c r="N283" s="151">
        <f t="shared" si="23"/>
        <v>452.52</v>
      </c>
      <c r="O283" s="152">
        <f t="shared" si="22"/>
        <v>669.7296</v>
      </c>
    </row>
    <row r="284" spans="2:15" ht="17.25" x14ac:dyDescent="0.3">
      <c r="B284" s="146">
        <f t="shared" si="24"/>
        <v>283</v>
      </c>
      <c r="C284" s="147" t="s">
        <v>171</v>
      </c>
      <c r="D284" s="147" t="s">
        <v>159</v>
      </c>
      <c r="E284" s="147">
        <v>912</v>
      </c>
      <c r="F284" s="147" t="s">
        <v>60</v>
      </c>
      <c r="G284" s="148" t="s">
        <v>58</v>
      </c>
      <c r="H284" s="150">
        <v>38.85</v>
      </c>
      <c r="I284" s="150">
        <v>0</v>
      </c>
      <c r="J284" s="150">
        <v>0</v>
      </c>
      <c r="K284" s="150">
        <v>0</v>
      </c>
      <c r="L284" s="150">
        <v>3.19</v>
      </c>
      <c r="M284" s="150">
        <f t="shared" si="25"/>
        <v>42.04</v>
      </c>
      <c r="N284" s="151">
        <f t="shared" si="23"/>
        <v>452.52</v>
      </c>
      <c r="O284" s="152">
        <f t="shared" si="22"/>
        <v>669.7296</v>
      </c>
    </row>
    <row r="285" spans="2:15" ht="17.25" x14ac:dyDescent="0.3">
      <c r="B285" s="146">
        <f t="shared" si="24"/>
        <v>284</v>
      </c>
      <c r="C285" s="147" t="s">
        <v>171</v>
      </c>
      <c r="D285" s="147" t="s">
        <v>160</v>
      </c>
      <c r="E285" s="147">
        <v>1001</v>
      </c>
      <c r="F285" s="147" t="s">
        <v>60</v>
      </c>
      <c r="G285" s="148" t="s">
        <v>58</v>
      </c>
      <c r="H285" s="150">
        <v>38.85</v>
      </c>
      <c r="I285" s="150">
        <v>0</v>
      </c>
      <c r="J285" s="150">
        <v>0</v>
      </c>
      <c r="K285" s="150">
        <v>0</v>
      </c>
      <c r="L285" s="150">
        <v>3.19</v>
      </c>
      <c r="M285" s="150">
        <f t="shared" si="25"/>
        <v>42.04</v>
      </c>
      <c r="N285" s="151">
        <f t="shared" si="23"/>
        <v>452.52</v>
      </c>
      <c r="O285" s="152">
        <f t="shared" si="22"/>
        <v>669.7296</v>
      </c>
    </row>
    <row r="286" spans="2:15" ht="17.25" x14ac:dyDescent="0.3">
      <c r="B286" s="146">
        <f t="shared" si="24"/>
        <v>285</v>
      </c>
      <c r="C286" s="147" t="s">
        <v>171</v>
      </c>
      <c r="D286" s="147" t="s">
        <v>160</v>
      </c>
      <c r="E286" s="147">
        <v>1002</v>
      </c>
      <c r="F286" s="147" t="s">
        <v>60</v>
      </c>
      <c r="G286" s="148" t="s">
        <v>58</v>
      </c>
      <c r="H286" s="150">
        <v>38.85</v>
      </c>
      <c r="I286" s="150">
        <v>0</v>
      </c>
      <c r="J286" s="150">
        <v>0</v>
      </c>
      <c r="K286" s="150">
        <v>0</v>
      </c>
      <c r="L286" s="150">
        <v>3.19</v>
      </c>
      <c r="M286" s="150">
        <f t="shared" si="25"/>
        <v>42.04</v>
      </c>
      <c r="N286" s="151">
        <f t="shared" si="23"/>
        <v>452.52</v>
      </c>
      <c r="O286" s="152">
        <f t="shared" si="22"/>
        <v>669.7296</v>
      </c>
    </row>
    <row r="287" spans="2:15" ht="17.25" x14ac:dyDescent="0.3">
      <c r="B287" s="146">
        <f t="shared" si="24"/>
        <v>286</v>
      </c>
      <c r="C287" s="147" t="s">
        <v>171</v>
      </c>
      <c r="D287" s="147" t="s">
        <v>160</v>
      </c>
      <c r="E287" s="147">
        <v>1003</v>
      </c>
      <c r="F287" s="147" t="s">
        <v>60</v>
      </c>
      <c r="G287" s="148" t="s">
        <v>58</v>
      </c>
      <c r="H287" s="150">
        <v>41.28</v>
      </c>
      <c r="I287" s="150">
        <v>0</v>
      </c>
      <c r="J287" s="150">
        <v>0</v>
      </c>
      <c r="K287" s="150">
        <v>0</v>
      </c>
      <c r="L287" s="150">
        <v>3.19</v>
      </c>
      <c r="M287" s="150">
        <f t="shared" si="25"/>
        <v>44.47</v>
      </c>
      <c r="N287" s="151">
        <f t="shared" si="23"/>
        <v>478.68</v>
      </c>
      <c r="O287" s="152">
        <f t="shared" si="22"/>
        <v>708.44640000000004</v>
      </c>
    </row>
    <row r="288" spans="2:15" ht="17.25" x14ac:dyDescent="0.3">
      <c r="B288" s="146">
        <f t="shared" si="24"/>
        <v>287</v>
      </c>
      <c r="C288" s="147" t="s">
        <v>171</v>
      </c>
      <c r="D288" s="147" t="s">
        <v>160</v>
      </c>
      <c r="E288" s="147">
        <v>1004</v>
      </c>
      <c r="F288" s="147" t="s">
        <v>60</v>
      </c>
      <c r="G288" s="148" t="s">
        <v>58</v>
      </c>
      <c r="H288" s="150">
        <v>41.28</v>
      </c>
      <c r="I288" s="150">
        <v>0</v>
      </c>
      <c r="J288" s="150">
        <v>0</v>
      </c>
      <c r="K288" s="150">
        <v>0</v>
      </c>
      <c r="L288" s="150">
        <v>3.19</v>
      </c>
      <c r="M288" s="150">
        <f t="shared" si="25"/>
        <v>44.47</v>
      </c>
      <c r="N288" s="151">
        <f t="shared" si="23"/>
        <v>478.68</v>
      </c>
      <c r="O288" s="152">
        <f t="shared" si="22"/>
        <v>708.44640000000004</v>
      </c>
    </row>
    <row r="289" spans="2:15" ht="17.25" x14ac:dyDescent="0.3">
      <c r="B289" s="146">
        <f t="shared" si="24"/>
        <v>288</v>
      </c>
      <c r="C289" s="147" t="s">
        <v>171</v>
      </c>
      <c r="D289" s="147" t="s">
        <v>160</v>
      </c>
      <c r="E289" s="147">
        <v>1005</v>
      </c>
      <c r="F289" s="147" t="s">
        <v>60</v>
      </c>
      <c r="G289" s="148" t="s">
        <v>58</v>
      </c>
      <c r="H289" s="150">
        <v>38.85</v>
      </c>
      <c r="I289" s="150">
        <v>0</v>
      </c>
      <c r="J289" s="150">
        <v>0</v>
      </c>
      <c r="K289" s="150">
        <v>0</v>
      </c>
      <c r="L289" s="150">
        <v>3.19</v>
      </c>
      <c r="M289" s="150">
        <f t="shared" si="25"/>
        <v>42.04</v>
      </c>
      <c r="N289" s="151">
        <f t="shared" si="23"/>
        <v>452.52</v>
      </c>
      <c r="O289" s="152">
        <f t="shared" si="22"/>
        <v>669.7296</v>
      </c>
    </row>
    <row r="290" spans="2:15" ht="17.25" x14ac:dyDescent="0.3">
      <c r="B290" s="146">
        <f t="shared" si="24"/>
        <v>289</v>
      </c>
      <c r="C290" s="147" t="s">
        <v>171</v>
      </c>
      <c r="D290" s="147" t="s">
        <v>160</v>
      </c>
      <c r="E290" s="147">
        <v>1006</v>
      </c>
      <c r="F290" s="147" t="s">
        <v>60</v>
      </c>
      <c r="G290" s="148" t="s">
        <v>58</v>
      </c>
      <c r="H290" s="150">
        <v>38.85</v>
      </c>
      <c r="I290" s="150">
        <v>0</v>
      </c>
      <c r="J290" s="150">
        <v>0</v>
      </c>
      <c r="K290" s="150">
        <v>0</v>
      </c>
      <c r="L290" s="150">
        <v>3.19</v>
      </c>
      <c r="M290" s="150">
        <f t="shared" si="25"/>
        <v>42.04</v>
      </c>
      <c r="N290" s="151">
        <f t="shared" si="23"/>
        <v>452.52</v>
      </c>
      <c r="O290" s="152">
        <f t="shared" si="22"/>
        <v>669.7296</v>
      </c>
    </row>
    <row r="291" spans="2:15" ht="17.25" x14ac:dyDescent="0.3">
      <c r="B291" s="146">
        <f t="shared" si="24"/>
        <v>290</v>
      </c>
      <c r="C291" s="147" t="s">
        <v>171</v>
      </c>
      <c r="D291" s="147" t="s">
        <v>160</v>
      </c>
      <c r="E291" s="147">
        <v>1007</v>
      </c>
      <c r="F291" s="147" t="s">
        <v>60</v>
      </c>
      <c r="G291" s="148" t="s">
        <v>58</v>
      </c>
      <c r="H291" s="150">
        <v>38.85</v>
      </c>
      <c r="I291" s="150">
        <v>0</v>
      </c>
      <c r="J291" s="150">
        <v>0</v>
      </c>
      <c r="K291" s="150">
        <v>0</v>
      </c>
      <c r="L291" s="150">
        <v>3.19</v>
      </c>
      <c r="M291" s="150">
        <f t="shared" si="25"/>
        <v>42.04</v>
      </c>
      <c r="N291" s="151">
        <f t="shared" si="23"/>
        <v>452.52</v>
      </c>
      <c r="O291" s="152">
        <f t="shared" si="22"/>
        <v>669.7296</v>
      </c>
    </row>
    <row r="292" spans="2:15" ht="17.25" x14ac:dyDescent="0.3">
      <c r="B292" s="146">
        <f t="shared" si="24"/>
        <v>291</v>
      </c>
      <c r="C292" s="147" t="s">
        <v>171</v>
      </c>
      <c r="D292" s="147" t="s">
        <v>160</v>
      </c>
      <c r="E292" s="147">
        <v>1008</v>
      </c>
      <c r="F292" s="147" t="s">
        <v>60</v>
      </c>
      <c r="G292" s="148" t="s">
        <v>58</v>
      </c>
      <c r="H292" s="150">
        <v>38.85</v>
      </c>
      <c r="I292" s="150">
        <v>0</v>
      </c>
      <c r="J292" s="150">
        <v>0</v>
      </c>
      <c r="K292" s="150">
        <v>0</v>
      </c>
      <c r="L292" s="150">
        <v>3.19</v>
      </c>
      <c r="M292" s="150">
        <f t="shared" si="25"/>
        <v>42.04</v>
      </c>
      <c r="N292" s="151">
        <f t="shared" si="23"/>
        <v>452.52</v>
      </c>
      <c r="O292" s="152">
        <f t="shared" si="22"/>
        <v>669.7296</v>
      </c>
    </row>
    <row r="293" spans="2:15" ht="17.25" x14ac:dyDescent="0.3">
      <c r="B293" s="146">
        <f t="shared" si="24"/>
        <v>292</v>
      </c>
      <c r="C293" s="147" t="s">
        <v>171</v>
      </c>
      <c r="D293" s="147" t="s">
        <v>160</v>
      </c>
      <c r="E293" s="147">
        <v>1009</v>
      </c>
      <c r="F293" s="147" t="s">
        <v>60</v>
      </c>
      <c r="G293" s="148" t="s">
        <v>58</v>
      </c>
      <c r="H293" s="150">
        <v>38.85</v>
      </c>
      <c r="I293" s="150">
        <v>0</v>
      </c>
      <c r="J293" s="150">
        <v>0</v>
      </c>
      <c r="K293" s="150">
        <v>0</v>
      </c>
      <c r="L293" s="150">
        <v>3.19</v>
      </c>
      <c r="M293" s="150">
        <f t="shared" si="25"/>
        <v>42.04</v>
      </c>
      <c r="N293" s="151">
        <f t="shared" si="23"/>
        <v>452.52</v>
      </c>
      <c r="O293" s="152">
        <f t="shared" si="22"/>
        <v>669.7296</v>
      </c>
    </row>
    <row r="294" spans="2:15" ht="17.25" x14ac:dyDescent="0.3">
      <c r="B294" s="146">
        <f t="shared" si="24"/>
        <v>293</v>
      </c>
      <c r="C294" s="147" t="s">
        <v>171</v>
      </c>
      <c r="D294" s="147" t="s">
        <v>160</v>
      </c>
      <c r="E294" s="147">
        <v>1010</v>
      </c>
      <c r="F294" s="147" t="s">
        <v>60</v>
      </c>
      <c r="G294" s="148" t="s">
        <v>58</v>
      </c>
      <c r="H294" s="150">
        <v>38.85</v>
      </c>
      <c r="I294" s="150">
        <v>0</v>
      </c>
      <c r="J294" s="150">
        <v>0</v>
      </c>
      <c r="K294" s="150">
        <v>0</v>
      </c>
      <c r="L294" s="150">
        <v>3.19</v>
      </c>
      <c r="M294" s="150">
        <f t="shared" si="25"/>
        <v>42.04</v>
      </c>
      <c r="N294" s="151">
        <f t="shared" si="23"/>
        <v>452.52</v>
      </c>
      <c r="O294" s="152">
        <f t="shared" si="22"/>
        <v>669.7296</v>
      </c>
    </row>
    <row r="295" spans="2:15" ht="17.25" x14ac:dyDescent="0.3">
      <c r="B295" s="146">
        <f t="shared" si="24"/>
        <v>294</v>
      </c>
      <c r="C295" s="147" t="s">
        <v>171</v>
      </c>
      <c r="D295" s="147" t="s">
        <v>160</v>
      </c>
      <c r="E295" s="147">
        <v>1011</v>
      </c>
      <c r="F295" s="147" t="s">
        <v>60</v>
      </c>
      <c r="G295" s="148" t="s">
        <v>58</v>
      </c>
      <c r="H295" s="150">
        <v>38.85</v>
      </c>
      <c r="I295" s="150">
        <v>0</v>
      </c>
      <c r="J295" s="150">
        <v>0</v>
      </c>
      <c r="K295" s="150">
        <v>0</v>
      </c>
      <c r="L295" s="150">
        <v>3.19</v>
      </c>
      <c r="M295" s="150">
        <f t="shared" si="25"/>
        <v>42.04</v>
      </c>
      <c r="N295" s="151">
        <f t="shared" si="23"/>
        <v>452.52</v>
      </c>
      <c r="O295" s="152">
        <f t="shared" si="22"/>
        <v>669.7296</v>
      </c>
    </row>
    <row r="296" spans="2:15" ht="17.25" x14ac:dyDescent="0.3">
      <c r="B296" s="146">
        <f t="shared" si="24"/>
        <v>295</v>
      </c>
      <c r="C296" s="147" t="s">
        <v>171</v>
      </c>
      <c r="D296" s="147" t="s">
        <v>160</v>
      </c>
      <c r="E296" s="147">
        <v>1012</v>
      </c>
      <c r="F296" s="147" t="s">
        <v>60</v>
      </c>
      <c r="G296" s="148" t="s">
        <v>58</v>
      </c>
      <c r="H296" s="150">
        <v>38.85</v>
      </c>
      <c r="I296" s="150">
        <v>0</v>
      </c>
      <c r="J296" s="150">
        <v>0</v>
      </c>
      <c r="K296" s="150">
        <v>0</v>
      </c>
      <c r="L296" s="150">
        <v>3.19</v>
      </c>
      <c r="M296" s="150">
        <f t="shared" si="25"/>
        <v>42.04</v>
      </c>
      <c r="N296" s="151">
        <f t="shared" si="23"/>
        <v>452.52</v>
      </c>
      <c r="O296" s="152">
        <f t="shared" si="22"/>
        <v>669.7296</v>
      </c>
    </row>
    <row r="297" spans="2:15" ht="17.25" x14ac:dyDescent="0.3">
      <c r="B297" s="146">
        <f t="shared" si="24"/>
        <v>296</v>
      </c>
      <c r="C297" s="147" t="s">
        <v>171</v>
      </c>
      <c r="D297" s="147" t="s">
        <v>161</v>
      </c>
      <c r="E297" s="147">
        <v>1101</v>
      </c>
      <c r="F297" s="147" t="s">
        <v>60</v>
      </c>
      <c r="G297" s="148" t="s">
        <v>58</v>
      </c>
      <c r="H297" s="150">
        <v>38.85</v>
      </c>
      <c r="I297" s="150">
        <v>0</v>
      </c>
      <c r="J297" s="150">
        <v>0</v>
      </c>
      <c r="K297" s="150">
        <v>0</v>
      </c>
      <c r="L297" s="150">
        <v>3.19</v>
      </c>
      <c r="M297" s="150">
        <f t="shared" si="25"/>
        <v>42.04</v>
      </c>
      <c r="N297" s="151">
        <f t="shared" si="23"/>
        <v>452.52</v>
      </c>
      <c r="O297" s="152">
        <f t="shared" si="22"/>
        <v>669.7296</v>
      </c>
    </row>
    <row r="298" spans="2:15" ht="17.25" x14ac:dyDescent="0.3">
      <c r="B298" s="146">
        <f t="shared" si="24"/>
        <v>297</v>
      </c>
      <c r="C298" s="147" t="s">
        <v>171</v>
      </c>
      <c r="D298" s="147" t="s">
        <v>161</v>
      </c>
      <c r="E298" s="147">
        <v>1102</v>
      </c>
      <c r="F298" s="147" t="s">
        <v>60</v>
      </c>
      <c r="G298" s="148" t="s">
        <v>58</v>
      </c>
      <c r="H298" s="150">
        <v>38.85</v>
      </c>
      <c r="I298" s="150">
        <v>0</v>
      </c>
      <c r="J298" s="150">
        <v>0</v>
      </c>
      <c r="K298" s="150">
        <v>0</v>
      </c>
      <c r="L298" s="150">
        <v>3.19</v>
      </c>
      <c r="M298" s="150">
        <f t="shared" si="25"/>
        <v>42.04</v>
      </c>
      <c r="N298" s="151">
        <f t="shared" si="23"/>
        <v>452.52</v>
      </c>
      <c r="O298" s="152">
        <f t="shared" si="22"/>
        <v>669.7296</v>
      </c>
    </row>
    <row r="299" spans="2:15" ht="17.25" x14ac:dyDescent="0.3">
      <c r="B299" s="146">
        <f t="shared" si="24"/>
        <v>298</v>
      </c>
      <c r="C299" s="147" t="s">
        <v>171</v>
      </c>
      <c r="D299" s="147" t="s">
        <v>161</v>
      </c>
      <c r="E299" s="147">
        <v>1103</v>
      </c>
      <c r="F299" s="147" t="s">
        <v>60</v>
      </c>
      <c r="G299" s="148" t="s">
        <v>58</v>
      </c>
      <c r="H299" s="150">
        <v>41.28</v>
      </c>
      <c r="I299" s="150">
        <v>0</v>
      </c>
      <c r="J299" s="150">
        <v>0</v>
      </c>
      <c r="K299" s="150">
        <v>0</v>
      </c>
      <c r="L299" s="150">
        <v>3.19</v>
      </c>
      <c r="M299" s="150">
        <f t="shared" si="25"/>
        <v>44.47</v>
      </c>
      <c r="N299" s="151">
        <f t="shared" si="23"/>
        <v>478.68</v>
      </c>
      <c r="O299" s="152">
        <f t="shared" si="22"/>
        <v>708.44640000000004</v>
      </c>
    </row>
    <row r="300" spans="2:15" ht="17.25" x14ac:dyDescent="0.3">
      <c r="B300" s="146">
        <f t="shared" si="24"/>
        <v>299</v>
      </c>
      <c r="C300" s="147" t="s">
        <v>171</v>
      </c>
      <c r="D300" s="147" t="s">
        <v>161</v>
      </c>
      <c r="E300" s="147">
        <v>1104</v>
      </c>
      <c r="F300" s="147" t="s">
        <v>60</v>
      </c>
      <c r="G300" s="148" t="s">
        <v>58</v>
      </c>
      <c r="H300" s="150">
        <v>41.28</v>
      </c>
      <c r="I300" s="150">
        <v>0</v>
      </c>
      <c r="J300" s="150">
        <v>0</v>
      </c>
      <c r="K300" s="150">
        <v>0</v>
      </c>
      <c r="L300" s="150">
        <v>3.19</v>
      </c>
      <c r="M300" s="150">
        <f t="shared" si="25"/>
        <v>44.47</v>
      </c>
      <c r="N300" s="151">
        <f t="shared" si="23"/>
        <v>478.68</v>
      </c>
      <c r="O300" s="152">
        <f t="shared" si="22"/>
        <v>708.44640000000004</v>
      </c>
    </row>
    <row r="301" spans="2:15" ht="17.25" x14ac:dyDescent="0.3">
      <c r="B301" s="146">
        <f t="shared" si="24"/>
        <v>300</v>
      </c>
      <c r="C301" s="147" t="s">
        <v>171</v>
      </c>
      <c r="D301" s="147" t="s">
        <v>161</v>
      </c>
      <c r="E301" s="147">
        <v>1105</v>
      </c>
      <c r="F301" s="147" t="s">
        <v>60</v>
      </c>
      <c r="G301" s="148" t="s">
        <v>58</v>
      </c>
      <c r="H301" s="150">
        <v>38.85</v>
      </c>
      <c r="I301" s="150">
        <v>0</v>
      </c>
      <c r="J301" s="150">
        <v>0</v>
      </c>
      <c r="K301" s="150">
        <v>0</v>
      </c>
      <c r="L301" s="150">
        <v>3.19</v>
      </c>
      <c r="M301" s="150">
        <f t="shared" si="25"/>
        <v>42.04</v>
      </c>
      <c r="N301" s="151">
        <f t="shared" si="23"/>
        <v>452.52</v>
      </c>
      <c r="O301" s="152">
        <f t="shared" si="22"/>
        <v>669.7296</v>
      </c>
    </row>
    <row r="302" spans="2:15" ht="17.25" x14ac:dyDescent="0.3">
      <c r="B302" s="146">
        <f t="shared" si="24"/>
        <v>301</v>
      </c>
      <c r="C302" s="147" t="s">
        <v>171</v>
      </c>
      <c r="D302" s="147" t="s">
        <v>161</v>
      </c>
      <c r="E302" s="147">
        <v>1106</v>
      </c>
      <c r="F302" s="147" t="s">
        <v>60</v>
      </c>
      <c r="G302" s="148" t="s">
        <v>58</v>
      </c>
      <c r="H302" s="150">
        <v>38.85</v>
      </c>
      <c r="I302" s="150">
        <v>0</v>
      </c>
      <c r="J302" s="150">
        <v>0</v>
      </c>
      <c r="K302" s="150">
        <v>0</v>
      </c>
      <c r="L302" s="150">
        <v>3.19</v>
      </c>
      <c r="M302" s="150">
        <f t="shared" si="25"/>
        <v>42.04</v>
      </c>
      <c r="N302" s="151">
        <f t="shared" si="23"/>
        <v>452.52</v>
      </c>
      <c r="O302" s="152">
        <f t="shared" si="22"/>
        <v>669.7296</v>
      </c>
    </row>
    <row r="303" spans="2:15" ht="17.25" x14ac:dyDescent="0.3">
      <c r="B303" s="146">
        <f t="shared" si="24"/>
        <v>302</v>
      </c>
      <c r="C303" s="147" t="s">
        <v>171</v>
      </c>
      <c r="D303" s="147" t="s">
        <v>161</v>
      </c>
      <c r="E303" s="147">
        <v>1107</v>
      </c>
      <c r="F303" s="147" t="s">
        <v>60</v>
      </c>
      <c r="G303" s="148" t="s">
        <v>58</v>
      </c>
      <c r="H303" s="150">
        <v>38.85</v>
      </c>
      <c r="I303" s="150">
        <v>0</v>
      </c>
      <c r="J303" s="150">
        <v>0</v>
      </c>
      <c r="K303" s="150">
        <v>0</v>
      </c>
      <c r="L303" s="150">
        <v>3.19</v>
      </c>
      <c r="M303" s="150">
        <f t="shared" si="25"/>
        <v>42.04</v>
      </c>
      <c r="N303" s="151">
        <f t="shared" si="23"/>
        <v>452.52</v>
      </c>
      <c r="O303" s="152">
        <f t="shared" si="22"/>
        <v>669.7296</v>
      </c>
    </row>
    <row r="304" spans="2:15" ht="17.25" x14ac:dyDescent="0.3">
      <c r="B304" s="146">
        <f t="shared" si="24"/>
        <v>303</v>
      </c>
      <c r="C304" s="147" t="s">
        <v>171</v>
      </c>
      <c r="D304" s="147" t="s">
        <v>161</v>
      </c>
      <c r="E304" s="147">
        <v>1108</v>
      </c>
      <c r="F304" s="147" t="s">
        <v>60</v>
      </c>
      <c r="G304" s="148" t="s">
        <v>58</v>
      </c>
      <c r="H304" s="150">
        <v>38.85</v>
      </c>
      <c r="I304" s="150">
        <v>0</v>
      </c>
      <c r="J304" s="150">
        <v>0</v>
      </c>
      <c r="K304" s="150">
        <v>0</v>
      </c>
      <c r="L304" s="150">
        <v>3.19</v>
      </c>
      <c r="M304" s="150">
        <f t="shared" si="25"/>
        <v>42.04</v>
      </c>
      <c r="N304" s="151">
        <f t="shared" si="23"/>
        <v>452.52</v>
      </c>
      <c r="O304" s="152">
        <f t="shared" si="22"/>
        <v>669.7296</v>
      </c>
    </row>
    <row r="305" spans="2:15" ht="17.25" x14ac:dyDescent="0.3">
      <c r="B305" s="146">
        <f t="shared" si="24"/>
        <v>304</v>
      </c>
      <c r="C305" s="147" t="s">
        <v>171</v>
      </c>
      <c r="D305" s="147" t="s">
        <v>161</v>
      </c>
      <c r="E305" s="147">
        <v>1109</v>
      </c>
      <c r="F305" s="147" t="s">
        <v>60</v>
      </c>
      <c r="G305" s="148" t="s">
        <v>58</v>
      </c>
      <c r="H305" s="150">
        <v>38.85</v>
      </c>
      <c r="I305" s="150">
        <v>0</v>
      </c>
      <c r="J305" s="150">
        <v>0</v>
      </c>
      <c r="K305" s="150">
        <v>0</v>
      </c>
      <c r="L305" s="150">
        <v>3.19</v>
      </c>
      <c r="M305" s="150">
        <f t="shared" si="25"/>
        <v>42.04</v>
      </c>
      <c r="N305" s="151">
        <f t="shared" si="23"/>
        <v>452.52</v>
      </c>
      <c r="O305" s="152">
        <f t="shared" si="22"/>
        <v>669.7296</v>
      </c>
    </row>
    <row r="306" spans="2:15" ht="17.25" x14ac:dyDescent="0.3">
      <c r="B306" s="146">
        <f t="shared" si="24"/>
        <v>305</v>
      </c>
      <c r="C306" s="147" t="s">
        <v>171</v>
      </c>
      <c r="D306" s="147" t="s">
        <v>161</v>
      </c>
      <c r="E306" s="147">
        <v>1110</v>
      </c>
      <c r="F306" s="147" t="s">
        <v>60</v>
      </c>
      <c r="G306" s="148" t="s">
        <v>58</v>
      </c>
      <c r="H306" s="150">
        <v>38.85</v>
      </c>
      <c r="I306" s="150">
        <v>0</v>
      </c>
      <c r="J306" s="150">
        <v>0</v>
      </c>
      <c r="K306" s="150">
        <v>0</v>
      </c>
      <c r="L306" s="150">
        <v>3.19</v>
      </c>
      <c r="M306" s="150">
        <f t="shared" si="25"/>
        <v>42.04</v>
      </c>
      <c r="N306" s="151">
        <f t="shared" si="23"/>
        <v>452.52</v>
      </c>
      <c r="O306" s="152">
        <f t="shared" si="22"/>
        <v>669.7296</v>
      </c>
    </row>
    <row r="307" spans="2:15" ht="17.25" x14ac:dyDescent="0.3">
      <c r="B307" s="146">
        <f t="shared" si="24"/>
        <v>306</v>
      </c>
      <c r="C307" s="147" t="s">
        <v>171</v>
      </c>
      <c r="D307" s="147" t="s">
        <v>161</v>
      </c>
      <c r="E307" s="147">
        <v>1111</v>
      </c>
      <c r="F307" s="147" t="s">
        <v>60</v>
      </c>
      <c r="G307" s="148" t="s">
        <v>58</v>
      </c>
      <c r="H307" s="150">
        <v>38.85</v>
      </c>
      <c r="I307" s="150">
        <v>0</v>
      </c>
      <c r="J307" s="150">
        <v>0</v>
      </c>
      <c r="K307" s="150">
        <v>0</v>
      </c>
      <c r="L307" s="150">
        <v>3.19</v>
      </c>
      <c r="M307" s="150">
        <f t="shared" si="25"/>
        <v>42.04</v>
      </c>
      <c r="N307" s="151">
        <f t="shared" si="23"/>
        <v>452.52</v>
      </c>
      <c r="O307" s="152">
        <f t="shared" si="22"/>
        <v>669.7296</v>
      </c>
    </row>
    <row r="308" spans="2:15" ht="17.25" x14ac:dyDescent="0.3">
      <c r="B308" s="146">
        <f t="shared" si="24"/>
        <v>307</v>
      </c>
      <c r="C308" s="147" t="s">
        <v>171</v>
      </c>
      <c r="D308" s="147" t="s">
        <v>161</v>
      </c>
      <c r="E308" s="147">
        <v>1112</v>
      </c>
      <c r="F308" s="147" t="s">
        <v>60</v>
      </c>
      <c r="G308" s="148" t="s">
        <v>58</v>
      </c>
      <c r="H308" s="150">
        <v>38.85</v>
      </c>
      <c r="I308" s="150">
        <v>0</v>
      </c>
      <c r="J308" s="150">
        <v>0</v>
      </c>
      <c r="K308" s="150">
        <v>0</v>
      </c>
      <c r="L308" s="150">
        <v>3.19</v>
      </c>
      <c r="M308" s="150">
        <f t="shared" si="25"/>
        <v>42.04</v>
      </c>
      <c r="N308" s="151">
        <f t="shared" si="23"/>
        <v>452.52</v>
      </c>
      <c r="O308" s="152">
        <f t="shared" si="22"/>
        <v>669.7296</v>
      </c>
    </row>
    <row r="309" spans="2:15" ht="17.25" x14ac:dyDescent="0.3">
      <c r="B309" s="146">
        <f t="shared" si="24"/>
        <v>308</v>
      </c>
      <c r="C309" s="147" t="s">
        <v>171</v>
      </c>
      <c r="D309" s="147" t="s">
        <v>162</v>
      </c>
      <c r="E309" s="147">
        <v>1201</v>
      </c>
      <c r="F309" s="147" t="s">
        <v>60</v>
      </c>
      <c r="G309" s="148" t="s">
        <v>58</v>
      </c>
      <c r="H309" s="150">
        <v>38.85</v>
      </c>
      <c r="I309" s="150">
        <v>0</v>
      </c>
      <c r="J309" s="150">
        <v>0</v>
      </c>
      <c r="K309" s="150">
        <v>0</v>
      </c>
      <c r="L309" s="150">
        <v>3.19</v>
      </c>
      <c r="M309" s="150">
        <f t="shared" si="25"/>
        <v>42.04</v>
      </c>
      <c r="N309" s="151">
        <f t="shared" si="23"/>
        <v>452.52</v>
      </c>
      <c r="O309" s="152">
        <f t="shared" si="22"/>
        <v>669.7296</v>
      </c>
    </row>
    <row r="310" spans="2:15" ht="17.25" x14ac:dyDescent="0.3">
      <c r="B310" s="146">
        <f t="shared" si="24"/>
        <v>309</v>
      </c>
      <c r="C310" s="147" t="s">
        <v>171</v>
      </c>
      <c r="D310" s="147" t="s">
        <v>162</v>
      </c>
      <c r="E310" s="147">
        <v>1202</v>
      </c>
      <c r="F310" s="147" t="s">
        <v>60</v>
      </c>
      <c r="G310" s="148" t="s">
        <v>58</v>
      </c>
      <c r="H310" s="150">
        <v>38.85</v>
      </c>
      <c r="I310" s="150">
        <v>0</v>
      </c>
      <c r="J310" s="150">
        <v>0</v>
      </c>
      <c r="K310" s="150">
        <v>0</v>
      </c>
      <c r="L310" s="150">
        <v>3.19</v>
      </c>
      <c r="M310" s="150">
        <f t="shared" si="25"/>
        <v>42.04</v>
      </c>
      <c r="N310" s="151">
        <f t="shared" si="23"/>
        <v>452.52</v>
      </c>
      <c r="O310" s="152">
        <f t="shared" si="22"/>
        <v>669.7296</v>
      </c>
    </row>
    <row r="311" spans="2:15" ht="17.25" x14ac:dyDescent="0.3">
      <c r="B311" s="146">
        <f t="shared" si="24"/>
        <v>310</v>
      </c>
      <c r="C311" s="147" t="s">
        <v>171</v>
      </c>
      <c r="D311" s="147" t="s">
        <v>162</v>
      </c>
      <c r="E311" s="147">
        <v>1203</v>
      </c>
      <c r="F311" s="147" t="s">
        <v>157</v>
      </c>
      <c r="G311" s="148" t="s">
        <v>157</v>
      </c>
      <c r="H311" s="150">
        <v>0</v>
      </c>
      <c r="I311" s="150">
        <v>0</v>
      </c>
      <c r="J311" s="150">
        <v>0</v>
      </c>
      <c r="K311" s="150">
        <v>0</v>
      </c>
      <c r="L311" s="150">
        <v>0</v>
      </c>
      <c r="M311" s="150">
        <f t="shared" si="25"/>
        <v>0</v>
      </c>
      <c r="N311" s="151">
        <f t="shared" si="23"/>
        <v>0</v>
      </c>
      <c r="O311" s="152">
        <f>N311*2</f>
        <v>0</v>
      </c>
    </row>
    <row r="312" spans="2:15" ht="17.25" x14ac:dyDescent="0.3">
      <c r="B312" s="146">
        <f t="shared" si="24"/>
        <v>311</v>
      </c>
      <c r="C312" s="147" t="s">
        <v>171</v>
      </c>
      <c r="D312" s="147" t="s">
        <v>162</v>
      </c>
      <c r="E312" s="147">
        <v>1204</v>
      </c>
      <c r="F312" s="147" t="s">
        <v>60</v>
      </c>
      <c r="G312" s="148" t="s">
        <v>58</v>
      </c>
      <c r="H312" s="150">
        <v>41.28</v>
      </c>
      <c r="I312" s="150">
        <v>0</v>
      </c>
      <c r="J312" s="150">
        <v>0</v>
      </c>
      <c r="K312" s="150">
        <v>0</v>
      </c>
      <c r="L312" s="150">
        <v>3.19</v>
      </c>
      <c r="M312" s="150">
        <f t="shared" si="25"/>
        <v>44.47</v>
      </c>
      <c r="N312" s="151">
        <f t="shared" si="23"/>
        <v>478.68</v>
      </c>
      <c r="O312" s="152">
        <f t="shared" ref="O312:O370" si="26">N312*1.48</f>
        <v>708.44640000000004</v>
      </c>
    </row>
    <row r="313" spans="2:15" ht="17.25" x14ac:dyDescent="0.3">
      <c r="B313" s="146">
        <f t="shared" si="24"/>
        <v>312</v>
      </c>
      <c r="C313" s="147" t="s">
        <v>171</v>
      </c>
      <c r="D313" s="147" t="s">
        <v>162</v>
      </c>
      <c r="E313" s="147">
        <v>1205</v>
      </c>
      <c r="F313" s="147" t="s">
        <v>60</v>
      </c>
      <c r="G313" s="148" t="s">
        <v>58</v>
      </c>
      <c r="H313" s="150">
        <v>38.85</v>
      </c>
      <c r="I313" s="150">
        <v>0</v>
      </c>
      <c r="J313" s="150">
        <v>0</v>
      </c>
      <c r="K313" s="150">
        <v>0</v>
      </c>
      <c r="L313" s="150">
        <v>3.19</v>
      </c>
      <c r="M313" s="150">
        <f t="shared" si="25"/>
        <v>42.04</v>
      </c>
      <c r="N313" s="151">
        <f t="shared" si="23"/>
        <v>452.52</v>
      </c>
      <c r="O313" s="152">
        <f t="shared" si="26"/>
        <v>669.7296</v>
      </c>
    </row>
    <row r="314" spans="2:15" ht="17.25" x14ac:dyDescent="0.3">
      <c r="B314" s="146">
        <f t="shared" si="24"/>
        <v>313</v>
      </c>
      <c r="C314" s="147" t="s">
        <v>171</v>
      </c>
      <c r="D314" s="147" t="s">
        <v>162</v>
      </c>
      <c r="E314" s="147">
        <v>1206</v>
      </c>
      <c r="F314" s="147" t="s">
        <v>60</v>
      </c>
      <c r="G314" s="148" t="s">
        <v>58</v>
      </c>
      <c r="H314" s="150">
        <v>38.85</v>
      </c>
      <c r="I314" s="150">
        <v>0</v>
      </c>
      <c r="J314" s="150">
        <v>0</v>
      </c>
      <c r="K314" s="150">
        <v>0</v>
      </c>
      <c r="L314" s="150">
        <v>3.19</v>
      </c>
      <c r="M314" s="150">
        <f t="shared" si="25"/>
        <v>42.04</v>
      </c>
      <c r="N314" s="151">
        <f t="shared" si="23"/>
        <v>452.52</v>
      </c>
      <c r="O314" s="152">
        <f t="shared" si="26"/>
        <v>669.7296</v>
      </c>
    </row>
    <row r="315" spans="2:15" ht="17.25" x14ac:dyDescent="0.3">
      <c r="B315" s="146">
        <f t="shared" si="24"/>
        <v>314</v>
      </c>
      <c r="C315" s="147" t="s">
        <v>171</v>
      </c>
      <c r="D315" s="147" t="s">
        <v>162</v>
      </c>
      <c r="E315" s="147">
        <v>1207</v>
      </c>
      <c r="F315" s="147" t="s">
        <v>60</v>
      </c>
      <c r="G315" s="148" t="s">
        <v>58</v>
      </c>
      <c r="H315" s="150">
        <v>38.85</v>
      </c>
      <c r="I315" s="150">
        <v>0</v>
      </c>
      <c r="J315" s="150">
        <v>0</v>
      </c>
      <c r="K315" s="150">
        <v>0</v>
      </c>
      <c r="L315" s="150">
        <v>3.19</v>
      </c>
      <c r="M315" s="150">
        <f t="shared" si="25"/>
        <v>42.04</v>
      </c>
      <c r="N315" s="151">
        <f t="shared" si="23"/>
        <v>452.52</v>
      </c>
      <c r="O315" s="152">
        <f t="shared" si="26"/>
        <v>669.7296</v>
      </c>
    </row>
    <row r="316" spans="2:15" ht="17.25" x14ac:dyDescent="0.3">
      <c r="B316" s="146">
        <f t="shared" si="24"/>
        <v>315</v>
      </c>
      <c r="C316" s="147" t="s">
        <v>171</v>
      </c>
      <c r="D316" s="147" t="s">
        <v>162</v>
      </c>
      <c r="E316" s="147">
        <v>1208</v>
      </c>
      <c r="F316" s="147" t="s">
        <v>60</v>
      </c>
      <c r="G316" s="148" t="s">
        <v>58</v>
      </c>
      <c r="H316" s="150">
        <v>38.85</v>
      </c>
      <c r="I316" s="150">
        <v>0</v>
      </c>
      <c r="J316" s="150">
        <v>0</v>
      </c>
      <c r="K316" s="150">
        <v>0</v>
      </c>
      <c r="L316" s="150">
        <v>3.19</v>
      </c>
      <c r="M316" s="150">
        <f t="shared" si="25"/>
        <v>42.04</v>
      </c>
      <c r="N316" s="151">
        <f t="shared" si="23"/>
        <v>452.52</v>
      </c>
      <c r="O316" s="152">
        <f t="shared" si="26"/>
        <v>669.7296</v>
      </c>
    </row>
    <row r="317" spans="2:15" ht="17.25" x14ac:dyDescent="0.3">
      <c r="B317" s="146">
        <f t="shared" si="24"/>
        <v>316</v>
      </c>
      <c r="C317" s="147" t="s">
        <v>171</v>
      </c>
      <c r="D317" s="147" t="s">
        <v>162</v>
      </c>
      <c r="E317" s="147">
        <v>1209</v>
      </c>
      <c r="F317" s="147" t="s">
        <v>60</v>
      </c>
      <c r="G317" s="148" t="s">
        <v>58</v>
      </c>
      <c r="H317" s="150">
        <v>38.85</v>
      </c>
      <c r="I317" s="150">
        <v>0</v>
      </c>
      <c r="J317" s="150">
        <v>0</v>
      </c>
      <c r="K317" s="150">
        <v>0</v>
      </c>
      <c r="L317" s="150">
        <v>3.19</v>
      </c>
      <c r="M317" s="150">
        <f t="shared" si="25"/>
        <v>42.04</v>
      </c>
      <c r="N317" s="151">
        <f t="shared" si="23"/>
        <v>452.52</v>
      </c>
      <c r="O317" s="152">
        <f t="shared" si="26"/>
        <v>669.7296</v>
      </c>
    </row>
    <row r="318" spans="2:15" ht="17.25" x14ac:dyDescent="0.3">
      <c r="B318" s="146">
        <f t="shared" si="24"/>
        <v>317</v>
      </c>
      <c r="C318" s="147" t="s">
        <v>171</v>
      </c>
      <c r="D318" s="147" t="s">
        <v>162</v>
      </c>
      <c r="E318" s="147">
        <v>1210</v>
      </c>
      <c r="F318" s="147" t="s">
        <v>60</v>
      </c>
      <c r="G318" s="148" t="s">
        <v>58</v>
      </c>
      <c r="H318" s="150">
        <v>38.85</v>
      </c>
      <c r="I318" s="150">
        <v>0</v>
      </c>
      <c r="J318" s="150">
        <v>0</v>
      </c>
      <c r="K318" s="150">
        <v>0</v>
      </c>
      <c r="L318" s="150">
        <v>3.19</v>
      </c>
      <c r="M318" s="150">
        <f t="shared" si="25"/>
        <v>42.04</v>
      </c>
      <c r="N318" s="151">
        <f t="shared" si="23"/>
        <v>452.52</v>
      </c>
      <c r="O318" s="152">
        <f t="shared" si="26"/>
        <v>669.7296</v>
      </c>
    </row>
    <row r="319" spans="2:15" ht="17.25" x14ac:dyDescent="0.3">
      <c r="B319" s="146">
        <f t="shared" si="24"/>
        <v>318</v>
      </c>
      <c r="C319" s="147" t="s">
        <v>171</v>
      </c>
      <c r="D319" s="147" t="s">
        <v>162</v>
      </c>
      <c r="E319" s="147">
        <v>1211</v>
      </c>
      <c r="F319" s="147" t="s">
        <v>60</v>
      </c>
      <c r="G319" s="148" t="s">
        <v>58</v>
      </c>
      <c r="H319" s="150">
        <v>38.85</v>
      </c>
      <c r="I319" s="150">
        <v>0</v>
      </c>
      <c r="J319" s="150">
        <v>0</v>
      </c>
      <c r="K319" s="150">
        <v>0</v>
      </c>
      <c r="L319" s="150">
        <v>3.19</v>
      </c>
      <c r="M319" s="150">
        <f t="shared" si="25"/>
        <v>42.04</v>
      </c>
      <c r="N319" s="151">
        <f t="shared" si="23"/>
        <v>452.52</v>
      </c>
      <c r="O319" s="152">
        <f t="shared" si="26"/>
        <v>669.7296</v>
      </c>
    </row>
    <row r="320" spans="2:15" ht="17.25" x14ac:dyDescent="0.3">
      <c r="B320" s="146">
        <f t="shared" si="24"/>
        <v>319</v>
      </c>
      <c r="C320" s="147" t="s">
        <v>171</v>
      </c>
      <c r="D320" s="147" t="s">
        <v>162</v>
      </c>
      <c r="E320" s="147">
        <v>1212</v>
      </c>
      <c r="F320" s="147" t="s">
        <v>60</v>
      </c>
      <c r="G320" s="148" t="s">
        <v>58</v>
      </c>
      <c r="H320" s="150">
        <v>38.85</v>
      </c>
      <c r="I320" s="150">
        <v>0</v>
      </c>
      <c r="J320" s="150">
        <v>0</v>
      </c>
      <c r="K320" s="150">
        <v>0</v>
      </c>
      <c r="L320" s="150">
        <v>3.19</v>
      </c>
      <c r="M320" s="150">
        <f t="shared" si="25"/>
        <v>42.04</v>
      </c>
      <c r="N320" s="151">
        <f t="shared" si="23"/>
        <v>452.52</v>
      </c>
      <c r="O320" s="152">
        <f t="shared" si="26"/>
        <v>669.7296</v>
      </c>
    </row>
    <row r="321" spans="2:15" ht="17.25" x14ac:dyDescent="0.3">
      <c r="B321" s="146">
        <f t="shared" si="24"/>
        <v>320</v>
      </c>
      <c r="C321" s="147" t="s">
        <v>171</v>
      </c>
      <c r="D321" s="147" t="s">
        <v>163</v>
      </c>
      <c r="E321" s="147">
        <v>1301</v>
      </c>
      <c r="F321" s="147" t="s">
        <v>60</v>
      </c>
      <c r="G321" s="148" t="s">
        <v>58</v>
      </c>
      <c r="H321" s="150">
        <v>38.85</v>
      </c>
      <c r="I321" s="150">
        <v>0</v>
      </c>
      <c r="J321" s="150">
        <v>0</v>
      </c>
      <c r="K321" s="150">
        <v>0</v>
      </c>
      <c r="L321" s="150">
        <v>3.19</v>
      </c>
      <c r="M321" s="150">
        <f t="shared" si="25"/>
        <v>42.04</v>
      </c>
      <c r="N321" s="151">
        <f t="shared" si="23"/>
        <v>452.52</v>
      </c>
      <c r="O321" s="152">
        <f t="shared" si="26"/>
        <v>669.7296</v>
      </c>
    </row>
    <row r="322" spans="2:15" ht="17.25" x14ac:dyDescent="0.3">
      <c r="B322" s="146">
        <f t="shared" si="24"/>
        <v>321</v>
      </c>
      <c r="C322" s="147" t="s">
        <v>171</v>
      </c>
      <c r="D322" s="147" t="s">
        <v>163</v>
      </c>
      <c r="E322" s="147">
        <v>1302</v>
      </c>
      <c r="F322" s="147" t="s">
        <v>60</v>
      </c>
      <c r="G322" s="148" t="s">
        <v>58</v>
      </c>
      <c r="H322" s="150">
        <v>38.85</v>
      </c>
      <c r="I322" s="150">
        <v>0</v>
      </c>
      <c r="J322" s="150">
        <v>0</v>
      </c>
      <c r="K322" s="150">
        <v>0</v>
      </c>
      <c r="L322" s="150">
        <v>3.19</v>
      </c>
      <c r="M322" s="150">
        <f t="shared" si="25"/>
        <v>42.04</v>
      </c>
      <c r="N322" s="151">
        <f t="shared" ref="N322:N385" si="27">ROUND(M322*10.764,2)</f>
        <v>452.52</v>
      </c>
      <c r="O322" s="152">
        <f t="shared" si="26"/>
        <v>669.7296</v>
      </c>
    </row>
    <row r="323" spans="2:15" ht="17.25" x14ac:dyDescent="0.3">
      <c r="B323" s="146">
        <f t="shared" ref="B323:B386" si="28">B322+1</f>
        <v>322</v>
      </c>
      <c r="C323" s="147" t="s">
        <v>171</v>
      </c>
      <c r="D323" s="147" t="s">
        <v>163</v>
      </c>
      <c r="E323" s="147">
        <v>1303</v>
      </c>
      <c r="F323" s="147" t="s">
        <v>60</v>
      </c>
      <c r="G323" s="148" t="s">
        <v>58</v>
      </c>
      <c r="H323" s="150">
        <v>41.28</v>
      </c>
      <c r="I323" s="150">
        <v>0</v>
      </c>
      <c r="J323" s="150">
        <v>0</v>
      </c>
      <c r="K323" s="150">
        <v>0</v>
      </c>
      <c r="L323" s="150">
        <v>3.19</v>
      </c>
      <c r="M323" s="150">
        <f t="shared" ref="M323:M386" si="29">SUM(H323:L323)</f>
        <v>44.47</v>
      </c>
      <c r="N323" s="151">
        <f t="shared" si="27"/>
        <v>478.68</v>
      </c>
      <c r="O323" s="152">
        <f t="shared" si="26"/>
        <v>708.44640000000004</v>
      </c>
    </row>
    <row r="324" spans="2:15" ht="17.25" x14ac:dyDescent="0.3">
      <c r="B324" s="146">
        <f t="shared" si="28"/>
        <v>323</v>
      </c>
      <c r="C324" s="147" t="s">
        <v>171</v>
      </c>
      <c r="D324" s="147" t="s">
        <v>163</v>
      </c>
      <c r="E324" s="147">
        <v>1304</v>
      </c>
      <c r="F324" s="147" t="s">
        <v>60</v>
      </c>
      <c r="G324" s="148" t="s">
        <v>58</v>
      </c>
      <c r="H324" s="150">
        <v>41.28</v>
      </c>
      <c r="I324" s="150">
        <v>0</v>
      </c>
      <c r="J324" s="150">
        <v>0</v>
      </c>
      <c r="K324" s="150">
        <v>0</v>
      </c>
      <c r="L324" s="150">
        <v>3.19</v>
      </c>
      <c r="M324" s="150">
        <f t="shared" si="29"/>
        <v>44.47</v>
      </c>
      <c r="N324" s="151">
        <f t="shared" si="27"/>
        <v>478.68</v>
      </c>
      <c r="O324" s="152">
        <f t="shared" si="26"/>
        <v>708.44640000000004</v>
      </c>
    </row>
    <row r="325" spans="2:15" ht="17.25" x14ac:dyDescent="0.3">
      <c r="B325" s="146">
        <f t="shared" si="28"/>
        <v>324</v>
      </c>
      <c r="C325" s="147" t="s">
        <v>171</v>
      </c>
      <c r="D325" s="147" t="s">
        <v>163</v>
      </c>
      <c r="E325" s="147">
        <v>1305</v>
      </c>
      <c r="F325" s="147" t="s">
        <v>60</v>
      </c>
      <c r="G325" s="148" t="s">
        <v>58</v>
      </c>
      <c r="H325" s="150">
        <v>38.85</v>
      </c>
      <c r="I325" s="150">
        <v>0</v>
      </c>
      <c r="J325" s="150">
        <v>0</v>
      </c>
      <c r="K325" s="150">
        <v>0</v>
      </c>
      <c r="L325" s="150">
        <v>3.19</v>
      </c>
      <c r="M325" s="150">
        <f t="shared" si="29"/>
        <v>42.04</v>
      </c>
      <c r="N325" s="151">
        <f t="shared" si="27"/>
        <v>452.52</v>
      </c>
      <c r="O325" s="152">
        <f t="shared" si="26"/>
        <v>669.7296</v>
      </c>
    </row>
    <row r="326" spans="2:15" ht="17.25" x14ac:dyDescent="0.3">
      <c r="B326" s="146">
        <f t="shared" si="28"/>
        <v>325</v>
      </c>
      <c r="C326" s="147" t="s">
        <v>171</v>
      </c>
      <c r="D326" s="147" t="s">
        <v>163</v>
      </c>
      <c r="E326" s="147">
        <v>1306</v>
      </c>
      <c r="F326" s="147" t="s">
        <v>60</v>
      </c>
      <c r="G326" s="148" t="s">
        <v>58</v>
      </c>
      <c r="H326" s="150">
        <v>38.85</v>
      </c>
      <c r="I326" s="150">
        <v>0</v>
      </c>
      <c r="J326" s="150">
        <v>0</v>
      </c>
      <c r="K326" s="150">
        <v>0</v>
      </c>
      <c r="L326" s="150">
        <v>3.19</v>
      </c>
      <c r="M326" s="150">
        <f t="shared" si="29"/>
        <v>42.04</v>
      </c>
      <c r="N326" s="151">
        <f t="shared" si="27"/>
        <v>452.52</v>
      </c>
      <c r="O326" s="152">
        <f t="shared" si="26"/>
        <v>669.7296</v>
      </c>
    </row>
    <row r="327" spans="2:15" ht="17.25" x14ac:dyDescent="0.3">
      <c r="B327" s="146">
        <f t="shared" si="28"/>
        <v>326</v>
      </c>
      <c r="C327" s="147" t="s">
        <v>171</v>
      </c>
      <c r="D327" s="147" t="s">
        <v>163</v>
      </c>
      <c r="E327" s="147">
        <v>1307</v>
      </c>
      <c r="F327" s="147" t="s">
        <v>60</v>
      </c>
      <c r="G327" s="148" t="s">
        <v>58</v>
      </c>
      <c r="H327" s="150">
        <v>38.85</v>
      </c>
      <c r="I327" s="150">
        <v>0</v>
      </c>
      <c r="J327" s="150">
        <v>0</v>
      </c>
      <c r="K327" s="150">
        <v>0</v>
      </c>
      <c r="L327" s="150">
        <v>3.19</v>
      </c>
      <c r="M327" s="150">
        <f t="shared" si="29"/>
        <v>42.04</v>
      </c>
      <c r="N327" s="151">
        <f t="shared" si="27"/>
        <v>452.52</v>
      </c>
      <c r="O327" s="152">
        <f t="shared" si="26"/>
        <v>669.7296</v>
      </c>
    </row>
    <row r="328" spans="2:15" ht="17.25" x14ac:dyDescent="0.3">
      <c r="B328" s="146">
        <f t="shared" si="28"/>
        <v>327</v>
      </c>
      <c r="C328" s="147" t="s">
        <v>171</v>
      </c>
      <c r="D328" s="147" t="s">
        <v>163</v>
      </c>
      <c r="E328" s="147">
        <v>1308</v>
      </c>
      <c r="F328" s="147" t="s">
        <v>60</v>
      </c>
      <c r="G328" s="148" t="s">
        <v>58</v>
      </c>
      <c r="H328" s="150">
        <v>38.85</v>
      </c>
      <c r="I328" s="150">
        <v>0</v>
      </c>
      <c r="J328" s="150">
        <v>0</v>
      </c>
      <c r="K328" s="150">
        <v>0</v>
      </c>
      <c r="L328" s="150">
        <v>3.19</v>
      </c>
      <c r="M328" s="150">
        <f t="shared" si="29"/>
        <v>42.04</v>
      </c>
      <c r="N328" s="151">
        <f t="shared" si="27"/>
        <v>452.52</v>
      </c>
      <c r="O328" s="152">
        <f t="shared" si="26"/>
        <v>669.7296</v>
      </c>
    </row>
    <row r="329" spans="2:15" ht="17.25" x14ac:dyDescent="0.3">
      <c r="B329" s="146">
        <f t="shared" si="28"/>
        <v>328</v>
      </c>
      <c r="C329" s="147" t="s">
        <v>171</v>
      </c>
      <c r="D329" s="147" t="s">
        <v>163</v>
      </c>
      <c r="E329" s="147">
        <v>1309</v>
      </c>
      <c r="F329" s="147" t="s">
        <v>60</v>
      </c>
      <c r="G329" s="148" t="s">
        <v>58</v>
      </c>
      <c r="H329" s="150">
        <v>38.85</v>
      </c>
      <c r="I329" s="150">
        <v>0</v>
      </c>
      <c r="J329" s="150">
        <v>0</v>
      </c>
      <c r="K329" s="150">
        <v>0</v>
      </c>
      <c r="L329" s="150">
        <v>3.19</v>
      </c>
      <c r="M329" s="150">
        <f t="shared" si="29"/>
        <v>42.04</v>
      </c>
      <c r="N329" s="151">
        <f t="shared" si="27"/>
        <v>452.52</v>
      </c>
      <c r="O329" s="152">
        <f t="shared" si="26"/>
        <v>669.7296</v>
      </c>
    </row>
    <row r="330" spans="2:15" ht="17.25" x14ac:dyDescent="0.3">
      <c r="B330" s="146">
        <f t="shared" si="28"/>
        <v>329</v>
      </c>
      <c r="C330" s="147" t="s">
        <v>171</v>
      </c>
      <c r="D330" s="147" t="s">
        <v>163</v>
      </c>
      <c r="E330" s="147">
        <v>1310</v>
      </c>
      <c r="F330" s="147" t="s">
        <v>60</v>
      </c>
      <c r="G330" s="148" t="s">
        <v>58</v>
      </c>
      <c r="H330" s="150">
        <v>38.85</v>
      </c>
      <c r="I330" s="150">
        <v>0</v>
      </c>
      <c r="J330" s="150">
        <v>0</v>
      </c>
      <c r="K330" s="150">
        <v>0</v>
      </c>
      <c r="L330" s="150">
        <v>3.19</v>
      </c>
      <c r="M330" s="150">
        <f t="shared" si="29"/>
        <v>42.04</v>
      </c>
      <c r="N330" s="151">
        <f t="shared" si="27"/>
        <v>452.52</v>
      </c>
      <c r="O330" s="152">
        <f t="shared" si="26"/>
        <v>669.7296</v>
      </c>
    </row>
    <row r="331" spans="2:15" ht="17.25" x14ac:dyDescent="0.3">
      <c r="B331" s="146">
        <f t="shared" si="28"/>
        <v>330</v>
      </c>
      <c r="C331" s="147" t="s">
        <v>171</v>
      </c>
      <c r="D331" s="147" t="s">
        <v>163</v>
      </c>
      <c r="E331" s="147">
        <v>1311</v>
      </c>
      <c r="F331" s="147" t="s">
        <v>60</v>
      </c>
      <c r="G331" s="148" t="s">
        <v>58</v>
      </c>
      <c r="H331" s="150">
        <v>38.85</v>
      </c>
      <c r="I331" s="150">
        <v>0</v>
      </c>
      <c r="J331" s="150">
        <v>0</v>
      </c>
      <c r="K331" s="150">
        <v>0</v>
      </c>
      <c r="L331" s="150">
        <v>3.19</v>
      </c>
      <c r="M331" s="150">
        <f t="shared" si="29"/>
        <v>42.04</v>
      </c>
      <c r="N331" s="151">
        <f t="shared" si="27"/>
        <v>452.52</v>
      </c>
      <c r="O331" s="152">
        <f t="shared" si="26"/>
        <v>669.7296</v>
      </c>
    </row>
    <row r="332" spans="2:15" ht="17.25" x14ac:dyDescent="0.3">
      <c r="B332" s="146">
        <f t="shared" si="28"/>
        <v>331</v>
      </c>
      <c r="C332" s="147" t="s">
        <v>171</v>
      </c>
      <c r="D332" s="147" t="s">
        <v>163</v>
      </c>
      <c r="E332" s="147">
        <v>1312</v>
      </c>
      <c r="F332" s="147" t="s">
        <v>60</v>
      </c>
      <c r="G332" s="148" t="s">
        <v>58</v>
      </c>
      <c r="H332" s="150">
        <v>38.85</v>
      </c>
      <c r="I332" s="150">
        <v>0</v>
      </c>
      <c r="J332" s="150">
        <v>0</v>
      </c>
      <c r="K332" s="150">
        <v>0</v>
      </c>
      <c r="L332" s="150">
        <v>3.19</v>
      </c>
      <c r="M332" s="150">
        <f t="shared" si="29"/>
        <v>42.04</v>
      </c>
      <c r="N332" s="151">
        <f t="shared" si="27"/>
        <v>452.52</v>
      </c>
      <c r="O332" s="152">
        <f t="shared" si="26"/>
        <v>669.7296</v>
      </c>
    </row>
    <row r="333" spans="2:15" ht="17.25" x14ac:dyDescent="0.3">
      <c r="B333" s="146">
        <f t="shared" si="28"/>
        <v>332</v>
      </c>
      <c r="C333" s="147" t="s">
        <v>171</v>
      </c>
      <c r="D333" s="147" t="s">
        <v>164</v>
      </c>
      <c r="E333" s="147">
        <v>1401</v>
      </c>
      <c r="F333" s="147" t="s">
        <v>60</v>
      </c>
      <c r="G333" s="148" t="s">
        <v>58</v>
      </c>
      <c r="H333" s="150">
        <v>38.85</v>
      </c>
      <c r="I333" s="150">
        <v>0</v>
      </c>
      <c r="J333" s="150">
        <v>0</v>
      </c>
      <c r="K333" s="150">
        <v>0</v>
      </c>
      <c r="L333" s="150">
        <v>3.19</v>
      </c>
      <c r="M333" s="150">
        <f t="shared" si="29"/>
        <v>42.04</v>
      </c>
      <c r="N333" s="151">
        <f t="shared" si="27"/>
        <v>452.52</v>
      </c>
      <c r="O333" s="152">
        <f t="shared" si="26"/>
        <v>669.7296</v>
      </c>
    </row>
    <row r="334" spans="2:15" ht="17.25" x14ac:dyDescent="0.3">
      <c r="B334" s="146">
        <f t="shared" si="28"/>
        <v>333</v>
      </c>
      <c r="C334" s="147" t="s">
        <v>171</v>
      </c>
      <c r="D334" s="147" t="s">
        <v>164</v>
      </c>
      <c r="E334" s="147">
        <v>1402</v>
      </c>
      <c r="F334" s="147" t="s">
        <v>60</v>
      </c>
      <c r="G334" s="148" t="s">
        <v>58</v>
      </c>
      <c r="H334" s="150">
        <v>38.85</v>
      </c>
      <c r="I334" s="150">
        <v>0</v>
      </c>
      <c r="J334" s="150">
        <v>0</v>
      </c>
      <c r="K334" s="150">
        <v>0</v>
      </c>
      <c r="L334" s="150">
        <v>3.19</v>
      </c>
      <c r="M334" s="150">
        <f t="shared" si="29"/>
        <v>42.04</v>
      </c>
      <c r="N334" s="151">
        <f t="shared" si="27"/>
        <v>452.52</v>
      </c>
      <c r="O334" s="152">
        <f t="shared" si="26"/>
        <v>669.7296</v>
      </c>
    </row>
    <row r="335" spans="2:15" ht="17.25" x14ac:dyDescent="0.3">
      <c r="B335" s="146">
        <f t="shared" si="28"/>
        <v>334</v>
      </c>
      <c r="C335" s="147" t="s">
        <v>171</v>
      </c>
      <c r="D335" s="147" t="s">
        <v>164</v>
      </c>
      <c r="E335" s="147">
        <v>1403</v>
      </c>
      <c r="F335" s="147" t="s">
        <v>60</v>
      </c>
      <c r="G335" s="148" t="s">
        <v>58</v>
      </c>
      <c r="H335" s="150">
        <v>41.28</v>
      </c>
      <c r="I335" s="150">
        <v>0</v>
      </c>
      <c r="J335" s="150">
        <v>0</v>
      </c>
      <c r="K335" s="150">
        <v>0</v>
      </c>
      <c r="L335" s="150">
        <v>3.19</v>
      </c>
      <c r="M335" s="150">
        <f t="shared" si="29"/>
        <v>44.47</v>
      </c>
      <c r="N335" s="151">
        <f t="shared" si="27"/>
        <v>478.68</v>
      </c>
      <c r="O335" s="152">
        <f t="shared" si="26"/>
        <v>708.44640000000004</v>
      </c>
    </row>
    <row r="336" spans="2:15" ht="17.25" x14ac:dyDescent="0.3">
      <c r="B336" s="146">
        <f t="shared" si="28"/>
        <v>335</v>
      </c>
      <c r="C336" s="147" t="s">
        <v>171</v>
      </c>
      <c r="D336" s="147" t="s">
        <v>164</v>
      </c>
      <c r="E336" s="147">
        <v>1404</v>
      </c>
      <c r="F336" s="147" t="s">
        <v>60</v>
      </c>
      <c r="G336" s="148" t="s">
        <v>58</v>
      </c>
      <c r="H336" s="150">
        <v>41.28</v>
      </c>
      <c r="I336" s="150">
        <v>0</v>
      </c>
      <c r="J336" s="150">
        <v>0</v>
      </c>
      <c r="K336" s="150">
        <v>0</v>
      </c>
      <c r="L336" s="150">
        <v>3.19</v>
      </c>
      <c r="M336" s="150">
        <f t="shared" si="29"/>
        <v>44.47</v>
      </c>
      <c r="N336" s="151">
        <f t="shared" si="27"/>
        <v>478.68</v>
      </c>
      <c r="O336" s="152">
        <f t="shared" si="26"/>
        <v>708.44640000000004</v>
      </c>
    </row>
    <row r="337" spans="2:15" ht="17.25" x14ac:dyDescent="0.3">
      <c r="B337" s="146">
        <f t="shared" si="28"/>
        <v>336</v>
      </c>
      <c r="C337" s="147" t="s">
        <v>171</v>
      </c>
      <c r="D337" s="147" t="s">
        <v>164</v>
      </c>
      <c r="E337" s="147">
        <v>1405</v>
      </c>
      <c r="F337" s="147" t="s">
        <v>60</v>
      </c>
      <c r="G337" s="148" t="s">
        <v>58</v>
      </c>
      <c r="H337" s="150">
        <v>38.85</v>
      </c>
      <c r="I337" s="150">
        <v>0</v>
      </c>
      <c r="J337" s="150">
        <v>0</v>
      </c>
      <c r="K337" s="150">
        <v>0</v>
      </c>
      <c r="L337" s="150">
        <v>3.19</v>
      </c>
      <c r="M337" s="150">
        <f t="shared" si="29"/>
        <v>42.04</v>
      </c>
      <c r="N337" s="151">
        <f t="shared" si="27"/>
        <v>452.52</v>
      </c>
      <c r="O337" s="152">
        <f t="shared" si="26"/>
        <v>669.7296</v>
      </c>
    </row>
    <row r="338" spans="2:15" ht="17.25" x14ac:dyDescent="0.3">
      <c r="B338" s="146">
        <f t="shared" si="28"/>
        <v>337</v>
      </c>
      <c r="C338" s="147" t="s">
        <v>171</v>
      </c>
      <c r="D338" s="147" t="s">
        <v>164</v>
      </c>
      <c r="E338" s="147">
        <v>1406</v>
      </c>
      <c r="F338" s="147" t="s">
        <v>60</v>
      </c>
      <c r="G338" s="148" t="s">
        <v>58</v>
      </c>
      <c r="H338" s="150">
        <v>38.85</v>
      </c>
      <c r="I338" s="150">
        <v>0</v>
      </c>
      <c r="J338" s="150">
        <v>0</v>
      </c>
      <c r="K338" s="150">
        <v>0</v>
      </c>
      <c r="L338" s="150">
        <v>3.19</v>
      </c>
      <c r="M338" s="150">
        <f t="shared" si="29"/>
        <v>42.04</v>
      </c>
      <c r="N338" s="151">
        <f t="shared" si="27"/>
        <v>452.52</v>
      </c>
      <c r="O338" s="152">
        <f t="shared" si="26"/>
        <v>669.7296</v>
      </c>
    </row>
    <row r="339" spans="2:15" ht="17.25" x14ac:dyDescent="0.3">
      <c r="B339" s="146">
        <f t="shared" si="28"/>
        <v>338</v>
      </c>
      <c r="C339" s="147" t="s">
        <v>171</v>
      </c>
      <c r="D339" s="147" t="s">
        <v>164</v>
      </c>
      <c r="E339" s="147">
        <v>1407</v>
      </c>
      <c r="F339" s="147" t="s">
        <v>60</v>
      </c>
      <c r="G339" s="148" t="s">
        <v>58</v>
      </c>
      <c r="H339" s="150">
        <v>38.85</v>
      </c>
      <c r="I339" s="150">
        <v>0</v>
      </c>
      <c r="J339" s="150">
        <v>0</v>
      </c>
      <c r="K339" s="150">
        <v>0</v>
      </c>
      <c r="L339" s="150">
        <v>3.19</v>
      </c>
      <c r="M339" s="150">
        <f t="shared" si="29"/>
        <v>42.04</v>
      </c>
      <c r="N339" s="151">
        <f t="shared" si="27"/>
        <v>452.52</v>
      </c>
      <c r="O339" s="152">
        <f t="shared" si="26"/>
        <v>669.7296</v>
      </c>
    </row>
    <row r="340" spans="2:15" ht="17.25" x14ac:dyDescent="0.3">
      <c r="B340" s="146">
        <f t="shared" si="28"/>
        <v>339</v>
      </c>
      <c r="C340" s="147" t="s">
        <v>171</v>
      </c>
      <c r="D340" s="147" t="s">
        <v>164</v>
      </c>
      <c r="E340" s="147">
        <v>1408</v>
      </c>
      <c r="F340" s="147" t="s">
        <v>60</v>
      </c>
      <c r="G340" s="148" t="s">
        <v>58</v>
      </c>
      <c r="H340" s="150">
        <v>38.85</v>
      </c>
      <c r="I340" s="150">
        <v>0</v>
      </c>
      <c r="J340" s="150">
        <v>0</v>
      </c>
      <c r="K340" s="150">
        <v>0</v>
      </c>
      <c r="L340" s="150">
        <v>3.19</v>
      </c>
      <c r="M340" s="150">
        <f t="shared" si="29"/>
        <v>42.04</v>
      </c>
      <c r="N340" s="151">
        <f t="shared" si="27"/>
        <v>452.52</v>
      </c>
      <c r="O340" s="152">
        <f t="shared" si="26"/>
        <v>669.7296</v>
      </c>
    </row>
    <row r="341" spans="2:15" ht="17.25" x14ac:dyDescent="0.3">
      <c r="B341" s="146">
        <f t="shared" si="28"/>
        <v>340</v>
      </c>
      <c r="C341" s="147" t="s">
        <v>171</v>
      </c>
      <c r="D341" s="147" t="s">
        <v>164</v>
      </c>
      <c r="E341" s="147">
        <v>1409</v>
      </c>
      <c r="F341" s="147" t="s">
        <v>60</v>
      </c>
      <c r="G341" s="148" t="s">
        <v>58</v>
      </c>
      <c r="H341" s="150">
        <v>38.85</v>
      </c>
      <c r="I341" s="150">
        <v>0</v>
      </c>
      <c r="J341" s="150">
        <v>0</v>
      </c>
      <c r="K341" s="150">
        <v>0</v>
      </c>
      <c r="L341" s="150">
        <v>3.19</v>
      </c>
      <c r="M341" s="150">
        <f t="shared" si="29"/>
        <v>42.04</v>
      </c>
      <c r="N341" s="151">
        <f t="shared" si="27"/>
        <v>452.52</v>
      </c>
      <c r="O341" s="152">
        <f t="shared" si="26"/>
        <v>669.7296</v>
      </c>
    </row>
    <row r="342" spans="2:15" ht="17.25" x14ac:dyDescent="0.3">
      <c r="B342" s="146">
        <f t="shared" si="28"/>
        <v>341</v>
      </c>
      <c r="C342" s="147" t="s">
        <v>171</v>
      </c>
      <c r="D342" s="147" t="s">
        <v>164</v>
      </c>
      <c r="E342" s="147">
        <v>1410</v>
      </c>
      <c r="F342" s="147" t="s">
        <v>60</v>
      </c>
      <c r="G342" s="148" t="s">
        <v>58</v>
      </c>
      <c r="H342" s="150">
        <v>38.85</v>
      </c>
      <c r="I342" s="150">
        <v>0</v>
      </c>
      <c r="J342" s="150">
        <v>0</v>
      </c>
      <c r="K342" s="150">
        <v>0</v>
      </c>
      <c r="L342" s="150">
        <v>3.19</v>
      </c>
      <c r="M342" s="150">
        <f t="shared" si="29"/>
        <v>42.04</v>
      </c>
      <c r="N342" s="151">
        <f t="shared" si="27"/>
        <v>452.52</v>
      </c>
      <c r="O342" s="152">
        <f t="shared" si="26"/>
        <v>669.7296</v>
      </c>
    </row>
    <row r="343" spans="2:15" ht="17.25" x14ac:dyDescent="0.3">
      <c r="B343" s="146">
        <f t="shared" si="28"/>
        <v>342</v>
      </c>
      <c r="C343" s="147" t="s">
        <v>171</v>
      </c>
      <c r="D343" s="147" t="s">
        <v>164</v>
      </c>
      <c r="E343" s="147">
        <v>1411</v>
      </c>
      <c r="F343" s="147" t="s">
        <v>60</v>
      </c>
      <c r="G343" s="148" t="s">
        <v>58</v>
      </c>
      <c r="H343" s="150">
        <v>38.85</v>
      </c>
      <c r="I343" s="150">
        <v>0</v>
      </c>
      <c r="J343" s="150">
        <v>0</v>
      </c>
      <c r="K343" s="150">
        <v>0</v>
      </c>
      <c r="L343" s="150">
        <v>3.19</v>
      </c>
      <c r="M343" s="150">
        <f t="shared" si="29"/>
        <v>42.04</v>
      </c>
      <c r="N343" s="151">
        <f t="shared" si="27"/>
        <v>452.52</v>
      </c>
      <c r="O343" s="152">
        <f t="shared" si="26"/>
        <v>669.7296</v>
      </c>
    </row>
    <row r="344" spans="2:15" ht="17.25" x14ac:dyDescent="0.3">
      <c r="B344" s="146">
        <f t="shared" si="28"/>
        <v>343</v>
      </c>
      <c r="C344" s="147" t="s">
        <v>171</v>
      </c>
      <c r="D344" s="147" t="s">
        <v>164</v>
      </c>
      <c r="E344" s="147">
        <v>1412</v>
      </c>
      <c r="F344" s="147" t="s">
        <v>60</v>
      </c>
      <c r="G344" s="148" t="s">
        <v>58</v>
      </c>
      <c r="H344" s="150">
        <v>38.85</v>
      </c>
      <c r="I344" s="150">
        <v>0</v>
      </c>
      <c r="J344" s="150">
        <v>0</v>
      </c>
      <c r="K344" s="150">
        <v>0</v>
      </c>
      <c r="L344" s="150">
        <v>3.19</v>
      </c>
      <c r="M344" s="150">
        <f t="shared" si="29"/>
        <v>42.04</v>
      </c>
      <c r="N344" s="151">
        <f t="shared" si="27"/>
        <v>452.52</v>
      </c>
      <c r="O344" s="152">
        <f t="shared" si="26"/>
        <v>669.7296</v>
      </c>
    </row>
    <row r="345" spans="2:15" ht="17.25" x14ac:dyDescent="0.3">
      <c r="B345" s="146">
        <f t="shared" si="28"/>
        <v>344</v>
      </c>
      <c r="C345" s="147" t="s">
        <v>171</v>
      </c>
      <c r="D345" s="147" t="s">
        <v>165</v>
      </c>
      <c r="E345" s="147">
        <v>1501</v>
      </c>
      <c r="F345" s="147" t="s">
        <v>60</v>
      </c>
      <c r="G345" s="148" t="s">
        <v>58</v>
      </c>
      <c r="H345" s="150">
        <v>38.85</v>
      </c>
      <c r="I345" s="150">
        <v>0</v>
      </c>
      <c r="J345" s="150">
        <v>0</v>
      </c>
      <c r="K345" s="150">
        <v>0</v>
      </c>
      <c r="L345" s="150">
        <v>3.19</v>
      </c>
      <c r="M345" s="150">
        <f t="shared" si="29"/>
        <v>42.04</v>
      </c>
      <c r="N345" s="151">
        <f t="shared" si="27"/>
        <v>452.52</v>
      </c>
      <c r="O345" s="152">
        <f t="shared" si="26"/>
        <v>669.7296</v>
      </c>
    </row>
    <row r="346" spans="2:15" ht="17.25" x14ac:dyDescent="0.3">
      <c r="B346" s="146">
        <f t="shared" si="28"/>
        <v>345</v>
      </c>
      <c r="C346" s="147" t="s">
        <v>171</v>
      </c>
      <c r="D346" s="147" t="s">
        <v>165</v>
      </c>
      <c r="E346" s="147">
        <v>1502</v>
      </c>
      <c r="F346" s="147" t="s">
        <v>60</v>
      </c>
      <c r="G346" s="148" t="s">
        <v>58</v>
      </c>
      <c r="H346" s="150">
        <v>38.85</v>
      </c>
      <c r="I346" s="150">
        <v>0</v>
      </c>
      <c r="J346" s="150">
        <v>0</v>
      </c>
      <c r="K346" s="150">
        <v>0</v>
      </c>
      <c r="L346" s="150">
        <v>3.19</v>
      </c>
      <c r="M346" s="150">
        <f t="shared" si="29"/>
        <v>42.04</v>
      </c>
      <c r="N346" s="151">
        <f t="shared" si="27"/>
        <v>452.52</v>
      </c>
      <c r="O346" s="152">
        <f t="shared" si="26"/>
        <v>669.7296</v>
      </c>
    </row>
    <row r="347" spans="2:15" ht="17.25" x14ac:dyDescent="0.3">
      <c r="B347" s="146">
        <f t="shared" si="28"/>
        <v>346</v>
      </c>
      <c r="C347" s="147" t="s">
        <v>171</v>
      </c>
      <c r="D347" s="147" t="s">
        <v>165</v>
      </c>
      <c r="E347" s="147">
        <v>1503</v>
      </c>
      <c r="F347" s="147" t="s">
        <v>60</v>
      </c>
      <c r="G347" s="148" t="s">
        <v>58</v>
      </c>
      <c r="H347" s="150">
        <v>41.28</v>
      </c>
      <c r="I347" s="150">
        <v>0</v>
      </c>
      <c r="J347" s="150">
        <v>0</v>
      </c>
      <c r="K347" s="150">
        <v>0</v>
      </c>
      <c r="L347" s="150">
        <v>3.19</v>
      </c>
      <c r="M347" s="150">
        <f t="shared" si="29"/>
        <v>44.47</v>
      </c>
      <c r="N347" s="151">
        <f t="shared" si="27"/>
        <v>478.68</v>
      </c>
      <c r="O347" s="152">
        <f t="shared" si="26"/>
        <v>708.44640000000004</v>
      </c>
    </row>
    <row r="348" spans="2:15" ht="17.25" x14ac:dyDescent="0.3">
      <c r="B348" s="146">
        <f t="shared" si="28"/>
        <v>347</v>
      </c>
      <c r="C348" s="147" t="s">
        <v>171</v>
      </c>
      <c r="D348" s="147" t="s">
        <v>165</v>
      </c>
      <c r="E348" s="147">
        <v>1504</v>
      </c>
      <c r="F348" s="147" t="s">
        <v>60</v>
      </c>
      <c r="G348" s="148" t="s">
        <v>58</v>
      </c>
      <c r="H348" s="150">
        <v>41.28</v>
      </c>
      <c r="I348" s="150">
        <v>0</v>
      </c>
      <c r="J348" s="150">
        <v>0</v>
      </c>
      <c r="K348" s="150">
        <v>0</v>
      </c>
      <c r="L348" s="150">
        <v>3.19</v>
      </c>
      <c r="M348" s="150">
        <f t="shared" si="29"/>
        <v>44.47</v>
      </c>
      <c r="N348" s="151">
        <f t="shared" si="27"/>
        <v>478.68</v>
      </c>
      <c r="O348" s="152">
        <f t="shared" si="26"/>
        <v>708.44640000000004</v>
      </c>
    </row>
    <row r="349" spans="2:15" ht="17.25" x14ac:dyDescent="0.3">
      <c r="B349" s="146">
        <f t="shared" si="28"/>
        <v>348</v>
      </c>
      <c r="C349" s="147" t="s">
        <v>171</v>
      </c>
      <c r="D349" s="147" t="s">
        <v>165</v>
      </c>
      <c r="E349" s="147">
        <v>1505</v>
      </c>
      <c r="F349" s="147" t="s">
        <v>60</v>
      </c>
      <c r="G349" s="148" t="s">
        <v>58</v>
      </c>
      <c r="H349" s="150">
        <v>38.85</v>
      </c>
      <c r="I349" s="150">
        <v>0</v>
      </c>
      <c r="J349" s="150">
        <v>0</v>
      </c>
      <c r="K349" s="150">
        <v>0</v>
      </c>
      <c r="L349" s="150">
        <v>3.19</v>
      </c>
      <c r="M349" s="150">
        <f t="shared" si="29"/>
        <v>42.04</v>
      </c>
      <c r="N349" s="151">
        <f t="shared" si="27"/>
        <v>452.52</v>
      </c>
      <c r="O349" s="152">
        <f t="shared" si="26"/>
        <v>669.7296</v>
      </c>
    </row>
    <row r="350" spans="2:15" ht="17.25" x14ac:dyDescent="0.3">
      <c r="B350" s="146">
        <f t="shared" si="28"/>
        <v>349</v>
      </c>
      <c r="C350" s="147" t="s">
        <v>171</v>
      </c>
      <c r="D350" s="147" t="s">
        <v>165</v>
      </c>
      <c r="E350" s="147">
        <v>1506</v>
      </c>
      <c r="F350" s="147" t="s">
        <v>60</v>
      </c>
      <c r="G350" s="148" t="s">
        <v>58</v>
      </c>
      <c r="H350" s="150">
        <v>38.85</v>
      </c>
      <c r="I350" s="150">
        <v>0</v>
      </c>
      <c r="J350" s="150">
        <v>0</v>
      </c>
      <c r="K350" s="150">
        <v>0</v>
      </c>
      <c r="L350" s="150">
        <v>3.19</v>
      </c>
      <c r="M350" s="150">
        <f t="shared" si="29"/>
        <v>42.04</v>
      </c>
      <c r="N350" s="151">
        <f t="shared" si="27"/>
        <v>452.52</v>
      </c>
      <c r="O350" s="152">
        <f t="shared" si="26"/>
        <v>669.7296</v>
      </c>
    </row>
    <row r="351" spans="2:15" ht="17.25" x14ac:dyDescent="0.3">
      <c r="B351" s="146">
        <f t="shared" si="28"/>
        <v>350</v>
      </c>
      <c r="C351" s="147" t="s">
        <v>171</v>
      </c>
      <c r="D351" s="147" t="s">
        <v>165</v>
      </c>
      <c r="E351" s="147">
        <v>1507</v>
      </c>
      <c r="F351" s="147" t="s">
        <v>60</v>
      </c>
      <c r="G351" s="148" t="s">
        <v>58</v>
      </c>
      <c r="H351" s="150">
        <v>38.85</v>
      </c>
      <c r="I351" s="150">
        <v>0</v>
      </c>
      <c r="J351" s="150">
        <v>0</v>
      </c>
      <c r="K351" s="150">
        <v>0</v>
      </c>
      <c r="L351" s="150">
        <v>3.19</v>
      </c>
      <c r="M351" s="150">
        <f t="shared" si="29"/>
        <v>42.04</v>
      </c>
      <c r="N351" s="151">
        <f t="shared" si="27"/>
        <v>452.52</v>
      </c>
      <c r="O351" s="152">
        <f t="shared" si="26"/>
        <v>669.7296</v>
      </c>
    </row>
    <row r="352" spans="2:15" ht="17.25" x14ac:dyDescent="0.3">
      <c r="B352" s="146">
        <f t="shared" si="28"/>
        <v>351</v>
      </c>
      <c r="C352" s="147" t="s">
        <v>171</v>
      </c>
      <c r="D352" s="147" t="s">
        <v>165</v>
      </c>
      <c r="E352" s="147">
        <v>1508</v>
      </c>
      <c r="F352" s="147" t="s">
        <v>60</v>
      </c>
      <c r="G352" s="148" t="s">
        <v>58</v>
      </c>
      <c r="H352" s="150">
        <v>38.85</v>
      </c>
      <c r="I352" s="150">
        <v>0</v>
      </c>
      <c r="J352" s="150">
        <v>0</v>
      </c>
      <c r="K352" s="150">
        <v>0</v>
      </c>
      <c r="L352" s="150">
        <v>3.19</v>
      </c>
      <c r="M352" s="150">
        <f t="shared" si="29"/>
        <v>42.04</v>
      </c>
      <c r="N352" s="151">
        <f t="shared" si="27"/>
        <v>452.52</v>
      </c>
      <c r="O352" s="152">
        <f t="shared" si="26"/>
        <v>669.7296</v>
      </c>
    </row>
    <row r="353" spans="2:15" ht="17.25" x14ac:dyDescent="0.3">
      <c r="B353" s="146">
        <f t="shared" si="28"/>
        <v>352</v>
      </c>
      <c r="C353" s="147" t="s">
        <v>171</v>
      </c>
      <c r="D353" s="147" t="s">
        <v>165</v>
      </c>
      <c r="E353" s="147">
        <v>1509</v>
      </c>
      <c r="F353" s="147" t="s">
        <v>60</v>
      </c>
      <c r="G353" s="148" t="s">
        <v>58</v>
      </c>
      <c r="H353" s="150">
        <v>38.85</v>
      </c>
      <c r="I353" s="150">
        <v>0</v>
      </c>
      <c r="J353" s="150">
        <v>0</v>
      </c>
      <c r="K353" s="150">
        <v>0</v>
      </c>
      <c r="L353" s="150">
        <v>3.19</v>
      </c>
      <c r="M353" s="150">
        <f t="shared" si="29"/>
        <v>42.04</v>
      </c>
      <c r="N353" s="151">
        <f t="shared" si="27"/>
        <v>452.52</v>
      </c>
      <c r="O353" s="152">
        <f t="shared" si="26"/>
        <v>669.7296</v>
      </c>
    </row>
    <row r="354" spans="2:15" ht="17.25" x14ac:dyDescent="0.3">
      <c r="B354" s="146">
        <f t="shared" si="28"/>
        <v>353</v>
      </c>
      <c r="C354" s="147" t="s">
        <v>171</v>
      </c>
      <c r="D354" s="147" t="s">
        <v>165</v>
      </c>
      <c r="E354" s="147">
        <v>1510</v>
      </c>
      <c r="F354" s="147" t="s">
        <v>60</v>
      </c>
      <c r="G354" s="148" t="s">
        <v>58</v>
      </c>
      <c r="H354" s="150">
        <v>38.85</v>
      </c>
      <c r="I354" s="150">
        <v>0</v>
      </c>
      <c r="J354" s="150">
        <v>0</v>
      </c>
      <c r="K354" s="150">
        <v>0</v>
      </c>
      <c r="L354" s="150">
        <v>3.19</v>
      </c>
      <c r="M354" s="150">
        <f t="shared" si="29"/>
        <v>42.04</v>
      </c>
      <c r="N354" s="151">
        <f t="shared" si="27"/>
        <v>452.52</v>
      </c>
      <c r="O354" s="152">
        <f t="shared" si="26"/>
        <v>669.7296</v>
      </c>
    </row>
    <row r="355" spans="2:15" ht="17.25" x14ac:dyDescent="0.3">
      <c r="B355" s="146">
        <f t="shared" si="28"/>
        <v>354</v>
      </c>
      <c r="C355" s="147" t="s">
        <v>171</v>
      </c>
      <c r="D355" s="147" t="s">
        <v>165</v>
      </c>
      <c r="E355" s="147">
        <v>1511</v>
      </c>
      <c r="F355" s="147" t="s">
        <v>60</v>
      </c>
      <c r="G355" s="148" t="s">
        <v>58</v>
      </c>
      <c r="H355" s="150">
        <v>38.85</v>
      </c>
      <c r="I355" s="150">
        <v>0</v>
      </c>
      <c r="J355" s="150">
        <v>0</v>
      </c>
      <c r="K355" s="150">
        <v>0</v>
      </c>
      <c r="L355" s="150">
        <v>3.19</v>
      </c>
      <c r="M355" s="150">
        <f t="shared" si="29"/>
        <v>42.04</v>
      </c>
      <c r="N355" s="151">
        <f t="shared" si="27"/>
        <v>452.52</v>
      </c>
      <c r="O355" s="152">
        <f t="shared" si="26"/>
        <v>669.7296</v>
      </c>
    </row>
    <row r="356" spans="2:15" ht="17.25" x14ac:dyDescent="0.3">
      <c r="B356" s="146">
        <f t="shared" si="28"/>
        <v>355</v>
      </c>
      <c r="C356" s="147" t="s">
        <v>171</v>
      </c>
      <c r="D356" s="147" t="s">
        <v>165</v>
      </c>
      <c r="E356" s="147">
        <v>1512</v>
      </c>
      <c r="F356" s="147" t="s">
        <v>60</v>
      </c>
      <c r="G356" s="148" t="s">
        <v>58</v>
      </c>
      <c r="H356" s="150">
        <v>38.85</v>
      </c>
      <c r="I356" s="150">
        <v>0</v>
      </c>
      <c r="J356" s="150">
        <v>0</v>
      </c>
      <c r="K356" s="150">
        <v>0</v>
      </c>
      <c r="L356" s="150">
        <v>3.19</v>
      </c>
      <c r="M356" s="150">
        <f t="shared" si="29"/>
        <v>42.04</v>
      </c>
      <c r="N356" s="151">
        <f t="shared" si="27"/>
        <v>452.52</v>
      </c>
      <c r="O356" s="152">
        <f t="shared" si="26"/>
        <v>669.7296</v>
      </c>
    </row>
    <row r="357" spans="2:15" ht="17.25" x14ac:dyDescent="0.3">
      <c r="B357" s="146">
        <f t="shared" si="28"/>
        <v>356</v>
      </c>
      <c r="C357" s="147" t="s">
        <v>171</v>
      </c>
      <c r="D357" s="147" t="s">
        <v>166</v>
      </c>
      <c r="E357" s="147">
        <v>1601</v>
      </c>
      <c r="F357" s="147" t="s">
        <v>60</v>
      </c>
      <c r="G357" s="148" t="s">
        <v>58</v>
      </c>
      <c r="H357" s="150">
        <v>38.85</v>
      </c>
      <c r="I357" s="150">
        <v>0</v>
      </c>
      <c r="J357" s="150">
        <v>0</v>
      </c>
      <c r="K357" s="150">
        <v>0</v>
      </c>
      <c r="L357" s="150">
        <v>3.19</v>
      </c>
      <c r="M357" s="150">
        <f t="shared" si="29"/>
        <v>42.04</v>
      </c>
      <c r="N357" s="151">
        <f t="shared" si="27"/>
        <v>452.52</v>
      </c>
      <c r="O357" s="152">
        <f t="shared" si="26"/>
        <v>669.7296</v>
      </c>
    </row>
    <row r="358" spans="2:15" ht="17.25" x14ac:dyDescent="0.3">
      <c r="B358" s="146">
        <f t="shared" si="28"/>
        <v>357</v>
      </c>
      <c r="C358" s="147" t="s">
        <v>171</v>
      </c>
      <c r="D358" s="147" t="s">
        <v>166</v>
      </c>
      <c r="E358" s="147">
        <v>1602</v>
      </c>
      <c r="F358" s="147" t="s">
        <v>60</v>
      </c>
      <c r="G358" s="148" t="s">
        <v>58</v>
      </c>
      <c r="H358" s="150">
        <v>38.85</v>
      </c>
      <c r="I358" s="150">
        <v>0</v>
      </c>
      <c r="J358" s="150">
        <v>0</v>
      </c>
      <c r="K358" s="150">
        <v>0</v>
      </c>
      <c r="L358" s="150">
        <v>3.19</v>
      </c>
      <c r="M358" s="150">
        <f t="shared" si="29"/>
        <v>42.04</v>
      </c>
      <c r="N358" s="151">
        <f t="shared" si="27"/>
        <v>452.52</v>
      </c>
      <c r="O358" s="152">
        <f t="shared" si="26"/>
        <v>669.7296</v>
      </c>
    </row>
    <row r="359" spans="2:15" ht="17.25" x14ac:dyDescent="0.3">
      <c r="B359" s="146">
        <f t="shared" si="28"/>
        <v>358</v>
      </c>
      <c r="C359" s="147" t="s">
        <v>171</v>
      </c>
      <c r="D359" s="147" t="s">
        <v>166</v>
      </c>
      <c r="E359" s="147">
        <v>1603</v>
      </c>
      <c r="F359" s="147" t="s">
        <v>60</v>
      </c>
      <c r="G359" s="148" t="s">
        <v>58</v>
      </c>
      <c r="H359" s="150">
        <v>41.28</v>
      </c>
      <c r="I359" s="150">
        <v>0</v>
      </c>
      <c r="J359" s="150">
        <v>0</v>
      </c>
      <c r="K359" s="150">
        <v>0</v>
      </c>
      <c r="L359" s="150">
        <v>3.19</v>
      </c>
      <c r="M359" s="150">
        <f t="shared" si="29"/>
        <v>44.47</v>
      </c>
      <c r="N359" s="151">
        <f t="shared" si="27"/>
        <v>478.68</v>
      </c>
      <c r="O359" s="152">
        <f t="shared" si="26"/>
        <v>708.44640000000004</v>
      </c>
    </row>
    <row r="360" spans="2:15" ht="17.25" x14ac:dyDescent="0.3">
      <c r="B360" s="146">
        <f t="shared" si="28"/>
        <v>359</v>
      </c>
      <c r="C360" s="147" t="s">
        <v>171</v>
      </c>
      <c r="D360" s="147" t="s">
        <v>166</v>
      </c>
      <c r="E360" s="147">
        <v>1604</v>
      </c>
      <c r="F360" s="147" t="s">
        <v>60</v>
      </c>
      <c r="G360" s="148" t="s">
        <v>58</v>
      </c>
      <c r="H360" s="150">
        <v>41.28</v>
      </c>
      <c r="I360" s="150">
        <v>0</v>
      </c>
      <c r="J360" s="150">
        <v>0</v>
      </c>
      <c r="K360" s="150">
        <v>0</v>
      </c>
      <c r="L360" s="150">
        <v>3.19</v>
      </c>
      <c r="M360" s="150">
        <f t="shared" si="29"/>
        <v>44.47</v>
      </c>
      <c r="N360" s="151">
        <f t="shared" si="27"/>
        <v>478.68</v>
      </c>
      <c r="O360" s="152">
        <f t="shared" si="26"/>
        <v>708.44640000000004</v>
      </c>
    </row>
    <row r="361" spans="2:15" ht="17.25" x14ac:dyDescent="0.3">
      <c r="B361" s="146">
        <f t="shared" si="28"/>
        <v>360</v>
      </c>
      <c r="C361" s="147" t="s">
        <v>171</v>
      </c>
      <c r="D361" s="147" t="s">
        <v>166</v>
      </c>
      <c r="E361" s="147">
        <v>1605</v>
      </c>
      <c r="F361" s="147" t="s">
        <v>60</v>
      </c>
      <c r="G361" s="148" t="s">
        <v>58</v>
      </c>
      <c r="H361" s="150">
        <v>38.85</v>
      </c>
      <c r="I361" s="150">
        <v>0</v>
      </c>
      <c r="J361" s="150">
        <v>0</v>
      </c>
      <c r="K361" s="150">
        <v>0</v>
      </c>
      <c r="L361" s="150">
        <v>3.19</v>
      </c>
      <c r="M361" s="150">
        <f t="shared" si="29"/>
        <v>42.04</v>
      </c>
      <c r="N361" s="151">
        <f t="shared" si="27"/>
        <v>452.52</v>
      </c>
      <c r="O361" s="152">
        <f t="shared" si="26"/>
        <v>669.7296</v>
      </c>
    </row>
    <row r="362" spans="2:15" ht="17.25" x14ac:dyDescent="0.3">
      <c r="B362" s="146">
        <f t="shared" si="28"/>
        <v>361</v>
      </c>
      <c r="C362" s="147" t="s">
        <v>171</v>
      </c>
      <c r="D362" s="147" t="s">
        <v>166</v>
      </c>
      <c r="E362" s="147">
        <v>1606</v>
      </c>
      <c r="F362" s="147" t="s">
        <v>60</v>
      </c>
      <c r="G362" s="148" t="s">
        <v>58</v>
      </c>
      <c r="H362" s="150">
        <v>38.85</v>
      </c>
      <c r="I362" s="150">
        <v>0</v>
      </c>
      <c r="J362" s="150">
        <v>0</v>
      </c>
      <c r="K362" s="150">
        <v>0</v>
      </c>
      <c r="L362" s="150">
        <v>3.19</v>
      </c>
      <c r="M362" s="150">
        <f t="shared" si="29"/>
        <v>42.04</v>
      </c>
      <c r="N362" s="151">
        <f t="shared" si="27"/>
        <v>452.52</v>
      </c>
      <c r="O362" s="152">
        <f t="shared" si="26"/>
        <v>669.7296</v>
      </c>
    </row>
    <row r="363" spans="2:15" ht="17.25" x14ac:dyDescent="0.3">
      <c r="B363" s="146">
        <f t="shared" si="28"/>
        <v>362</v>
      </c>
      <c r="C363" s="147" t="s">
        <v>171</v>
      </c>
      <c r="D363" s="147" t="s">
        <v>166</v>
      </c>
      <c r="E363" s="147">
        <v>1607</v>
      </c>
      <c r="F363" s="147" t="s">
        <v>60</v>
      </c>
      <c r="G363" s="148" t="s">
        <v>58</v>
      </c>
      <c r="H363" s="150">
        <v>38.85</v>
      </c>
      <c r="I363" s="150">
        <v>0</v>
      </c>
      <c r="J363" s="150">
        <v>0</v>
      </c>
      <c r="K363" s="150">
        <v>0</v>
      </c>
      <c r="L363" s="150">
        <v>3.19</v>
      </c>
      <c r="M363" s="150">
        <f t="shared" si="29"/>
        <v>42.04</v>
      </c>
      <c r="N363" s="151">
        <f t="shared" si="27"/>
        <v>452.52</v>
      </c>
      <c r="O363" s="152">
        <f t="shared" si="26"/>
        <v>669.7296</v>
      </c>
    </row>
    <row r="364" spans="2:15" ht="17.25" x14ac:dyDescent="0.3">
      <c r="B364" s="146">
        <f t="shared" si="28"/>
        <v>363</v>
      </c>
      <c r="C364" s="147" t="s">
        <v>171</v>
      </c>
      <c r="D364" s="147" t="s">
        <v>166</v>
      </c>
      <c r="E364" s="147">
        <v>1608</v>
      </c>
      <c r="F364" s="147" t="s">
        <v>60</v>
      </c>
      <c r="G364" s="148" t="s">
        <v>58</v>
      </c>
      <c r="H364" s="150">
        <v>38.85</v>
      </c>
      <c r="I364" s="150">
        <v>0</v>
      </c>
      <c r="J364" s="150">
        <v>0</v>
      </c>
      <c r="K364" s="150">
        <v>0</v>
      </c>
      <c r="L364" s="150">
        <v>3.19</v>
      </c>
      <c r="M364" s="150">
        <f t="shared" si="29"/>
        <v>42.04</v>
      </c>
      <c r="N364" s="151">
        <f t="shared" si="27"/>
        <v>452.52</v>
      </c>
      <c r="O364" s="152">
        <f t="shared" si="26"/>
        <v>669.7296</v>
      </c>
    </row>
    <row r="365" spans="2:15" ht="17.25" x14ac:dyDescent="0.3">
      <c r="B365" s="146">
        <f t="shared" si="28"/>
        <v>364</v>
      </c>
      <c r="C365" s="147" t="s">
        <v>171</v>
      </c>
      <c r="D365" s="147" t="s">
        <v>166</v>
      </c>
      <c r="E365" s="147">
        <v>1609</v>
      </c>
      <c r="F365" s="147" t="s">
        <v>60</v>
      </c>
      <c r="G365" s="148" t="s">
        <v>58</v>
      </c>
      <c r="H365" s="150">
        <v>38.85</v>
      </c>
      <c r="I365" s="150">
        <v>0</v>
      </c>
      <c r="J365" s="150">
        <v>0</v>
      </c>
      <c r="K365" s="150">
        <v>0</v>
      </c>
      <c r="L365" s="150">
        <v>3.19</v>
      </c>
      <c r="M365" s="150">
        <f t="shared" si="29"/>
        <v>42.04</v>
      </c>
      <c r="N365" s="151">
        <f t="shared" si="27"/>
        <v>452.52</v>
      </c>
      <c r="O365" s="152">
        <f t="shared" si="26"/>
        <v>669.7296</v>
      </c>
    </row>
    <row r="366" spans="2:15" ht="17.25" x14ac:dyDescent="0.3">
      <c r="B366" s="146">
        <f t="shared" si="28"/>
        <v>365</v>
      </c>
      <c r="C366" s="147" t="s">
        <v>171</v>
      </c>
      <c r="D366" s="147" t="s">
        <v>166</v>
      </c>
      <c r="E366" s="147">
        <v>1610</v>
      </c>
      <c r="F366" s="147" t="s">
        <v>60</v>
      </c>
      <c r="G366" s="148" t="s">
        <v>58</v>
      </c>
      <c r="H366" s="150">
        <v>38.85</v>
      </c>
      <c r="I366" s="150">
        <v>0</v>
      </c>
      <c r="J366" s="150">
        <v>0</v>
      </c>
      <c r="K366" s="150">
        <v>0</v>
      </c>
      <c r="L366" s="150">
        <v>3.19</v>
      </c>
      <c r="M366" s="150">
        <f t="shared" si="29"/>
        <v>42.04</v>
      </c>
      <c r="N366" s="151">
        <f t="shared" si="27"/>
        <v>452.52</v>
      </c>
      <c r="O366" s="152">
        <f t="shared" si="26"/>
        <v>669.7296</v>
      </c>
    </row>
    <row r="367" spans="2:15" ht="17.25" x14ac:dyDescent="0.3">
      <c r="B367" s="146">
        <f t="shared" si="28"/>
        <v>366</v>
      </c>
      <c r="C367" s="147" t="s">
        <v>171</v>
      </c>
      <c r="D367" s="147" t="s">
        <v>166</v>
      </c>
      <c r="E367" s="147">
        <v>1611</v>
      </c>
      <c r="F367" s="147" t="s">
        <v>60</v>
      </c>
      <c r="G367" s="148" t="s">
        <v>58</v>
      </c>
      <c r="H367" s="150">
        <v>38.85</v>
      </c>
      <c r="I367" s="150">
        <v>0</v>
      </c>
      <c r="J367" s="150">
        <v>0</v>
      </c>
      <c r="K367" s="150">
        <v>0</v>
      </c>
      <c r="L367" s="150">
        <v>3.19</v>
      </c>
      <c r="M367" s="150">
        <f t="shared" si="29"/>
        <v>42.04</v>
      </c>
      <c r="N367" s="151">
        <f t="shared" si="27"/>
        <v>452.52</v>
      </c>
      <c r="O367" s="152">
        <f t="shared" si="26"/>
        <v>669.7296</v>
      </c>
    </row>
    <row r="368" spans="2:15" ht="17.25" x14ac:dyDescent="0.3">
      <c r="B368" s="146">
        <f t="shared" si="28"/>
        <v>367</v>
      </c>
      <c r="C368" s="147" t="s">
        <v>171</v>
      </c>
      <c r="D368" s="147" t="s">
        <v>166</v>
      </c>
      <c r="E368" s="147">
        <v>1612</v>
      </c>
      <c r="F368" s="147" t="s">
        <v>60</v>
      </c>
      <c r="G368" s="148" t="s">
        <v>58</v>
      </c>
      <c r="H368" s="150">
        <v>38.85</v>
      </c>
      <c r="I368" s="150">
        <v>0</v>
      </c>
      <c r="J368" s="150">
        <v>0</v>
      </c>
      <c r="K368" s="150">
        <v>0</v>
      </c>
      <c r="L368" s="150">
        <v>3.19</v>
      </c>
      <c r="M368" s="150">
        <f t="shared" si="29"/>
        <v>42.04</v>
      </c>
      <c r="N368" s="151">
        <f t="shared" si="27"/>
        <v>452.52</v>
      </c>
      <c r="O368" s="152">
        <f t="shared" si="26"/>
        <v>669.7296</v>
      </c>
    </row>
    <row r="369" spans="2:15" ht="17.25" x14ac:dyDescent="0.3">
      <c r="B369" s="146">
        <f t="shared" si="28"/>
        <v>368</v>
      </c>
      <c r="C369" s="147" t="s">
        <v>171</v>
      </c>
      <c r="D369" s="147" t="s">
        <v>167</v>
      </c>
      <c r="E369" s="147">
        <v>1701</v>
      </c>
      <c r="F369" s="147" t="s">
        <v>60</v>
      </c>
      <c r="G369" s="148" t="s">
        <v>58</v>
      </c>
      <c r="H369" s="150">
        <v>38.85</v>
      </c>
      <c r="I369" s="150">
        <v>0</v>
      </c>
      <c r="J369" s="150">
        <v>0</v>
      </c>
      <c r="K369" s="150">
        <v>0</v>
      </c>
      <c r="L369" s="150">
        <v>3.19</v>
      </c>
      <c r="M369" s="150">
        <f t="shared" si="29"/>
        <v>42.04</v>
      </c>
      <c r="N369" s="151">
        <f t="shared" si="27"/>
        <v>452.52</v>
      </c>
      <c r="O369" s="152">
        <f t="shared" si="26"/>
        <v>669.7296</v>
      </c>
    </row>
    <row r="370" spans="2:15" ht="17.25" x14ac:dyDescent="0.3">
      <c r="B370" s="146">
        <f t="shared" si="28"/>
        <v>369</v>
      </c>
      <c r="C370" s="147" t="s">
        <v>171</v>
      </c>
      <c r="D370" s="147" t="s">
        <v>167</v>
      </c>
      <c r="E370" s="147">
        <v>1702</v>
      </c>
      <c r="F370" s="147" t="s">
        <v>60</v>
      </c>
      <c r="G370" s="148" t="s">
        <v>58</v>
      </c>
      <c r="H370" s="150">
        <v>38.85</v>
      </c>
      <c r="I370" s="150">
        <v>0</v>
      </c>
      <c r="J370" s="150">
        <v>0</v>
      </c>
      <c r="K370" s="150">
        <v>0</v>
      </c>
      <c r="L370" s="150">
        <v>3.19</v>
      </c>
      <c r="M370" s="150">
        <f t="shared" si="29"/>
        <v>42.04</v>
      </c>
      <c r="N370" s="151">
        <f t="shared" si="27"/>
        <v>452.52</v>
      </c>
      <c r="O370" s="152">
        <f t="shared" si="26"/>
        <v>669.7296</v>
      </c>
    </row>
    <row r="371" spans="2:15" ht="17.25" x14ac:dyDescent="0.3">
      <c r="B371" s="146">
        <f t="shared" si="28"/>
        <v>370</v>
      </c>
      <c r="C371" s="147" t="s">
        <v>171</v>
      </c>
      <c r="D371" s="147" t="s">
        <v>167</v>
      </c>
      <c r="E371" s="147">
        <v>1703</v>
      </c>
      <c r="F371" s="147" t="s">
        <v>157</v>
      </c>
      <c r="G371" s="148" t="s">
        <v>157</v>
      </c>
      <c r="H371" s="150">
        <v>0</v>
      </c>
      <c r="I371" s="150">
        <v>0</v>
      </c>
      <c r="J371" s="150">
        <v>0</v>
      </c>
      <c r="K371" s="150">
        <v>0</v>
      </c>
      <c r="L371" s="150">
        <v>0</v>
      </c>
      <c r="M371" s="150">
        <f t="shared" si="29"/>
        <v>0</v>
      </c>
      <c r="N371" s="151">
        <f t="shared" si="27"/>
        <v>0</v>
      </c>
      <c r="O371" s="152">
        <f>N371*2</f>
        <v>0</v>
      </c>
    </row>
    <row r="372" spans="2:15" ht="17.25" x14ac:dyDescent="0.3">
      <c r="B372" s="146">
        <f t="shared" si="28"/>
        <v>371</v>
      </c>
      <c r="C372" s="147" t="s">
        <v>171</v>
      </c>
      <c r="D372" s="147" t="s">
        <v>167</v>
      </c>
      <c r="E372" s="147">
        <v>1704</v>
      </c>
      <c r="F372" s="147" t="s">
        <v>60</v>
      </c>
      <c r="G372" s="148" t="s">
        <v>58</v>
      </c>
      <c r="H372" s="150">
        <v>41.28</v>
      </c>
      <c r="I372" s="150">
        <v>0</v>
      </c>
      <c r="J372" s="150">
        <v>0</v>
      </c>
      <c r="K372" s="150">
        <v>0</v>
      </c>
      <c r="L372" s="150">
        <v>3.19</v>
      </c>
      <c r="M372" s="150">
        <f t="shared" si="29"/>
        <v>44.47</v>
      </c>
      <c r="N372" s="151">
        <f t="shared" si="27"/>
        <v>478.68</v>
      </c>
      <c r="O372" s="152">
        <f t="shared" ref="O372:O430" si="30">N372*1.48</f>
        <v>708.44640000000004</v>
      </c>
    </row>
    <row r="373" spans="2:15" ht="17.25" x14ac:dyDescent="0.3">
      <c r="B373" s="146">
        <f t="shared" si="28"/>
        <v>372</v>
      </c>
      <c r="C373" s="147" t="s">
        <v>171</v>
      </c>
      <c r="D373" s="147" t="s">
        <v>167</v>
      </c>
      <c r="E373" s="147">
        <v>1705</v>
      </c>
      <c r="F373" s="147" t="s">
        <v>60</v>
      </c>
      <c r="G373" s="148" t="s">
        <v>58</v>
      </c>
      <c r="H373" s="150">
        <v>38.85</v>
      </c>
      <c r="I373" s="150">
        <v>0</v>
      </c>
      <c r="J373" s="150">
        <v>0</v>
      </c>
      <c r="K373" s="150">
        <v>0</v>
      </c>
      <c r="L373" s="150">
        <v>3.19</v>
      </c>
      <c r="M373" s="150">
        <f t="shared" si="29"/>
        <v>42.04</v>
      </c>
      <c r="N373" s="151">
        <f t="shared" si="27"/>
        <v>452.52</v>
      </c>
      <c r="O373" s="152">
        <f t="shared" si="30"/>
        <v>669.7296</v>
      </c>
    </row>
    <row r="374" spans="2:15" ht="17.25" x14ac:dyDescent="0.3">
      <c r="B374" s="146">
        <f t="shared" si="28"/>
        <v>373</v>
      </c>
      <c r="C374" s="147" t="s">
        <v>171</v>
      </c>
      <c r="D374" s="147" t="s">
        <v>167</v>
      </c>
      <c r="E374" s="147">
        <v>1706</v>
      </c>
      <c r="F374" s="147" t="s">
        <v>60</v>
      </c>
      <c r="G374" s="148" t="s">
        <v>58</v>
      </c>
      <c r="H374" s="150">
        <v>38.85</v>
      </c>
      <c r="I374" s="150">
        <v>0</v>
      </c>
      <c r="J374" s="150">
        <v>0</v>
      </c>
      <c r="K374" s="150">
        <v>0</v>
      </c>
      <c r="L374" s="150">
        <v>3.19</v>
      </c>
      <c r="M374" s="150">
        <f t="shared" si="29"/>
        <v>42.04</v>
      </c>
      <c r="N374" s="151">
        <f t="shared" si="27"/>
        <v>452.52</v>
      </c>
      <c r="O374" s="152">
        <f t="shared" si="30"/>
        <v>669.7296</v>
      </c>
    </row>
    <row r="375" spans="2:15" ht="17.25" x14ac:dyDescent="0.3">
      <c r="B375" s="146">
        <f t="shared" si="28"/>
        <v>374</v>
      </c>
      <c r="C375" s="147" t="s">
        <v>171</v>
      </c>
      <c r="D375" s="147" t="s">
        <v>167</v>
      </c>
      <c r="E375" s="147">
        <v>1707</v>
      </c>
      <c r="F375" s="147" t="s">
        <v>60</v>
      </c>
      <c r="G375" s="148" t="s">
        <v>58</v>
      </c>
      <c r="H375" s="150">
        <v>38.85</v>
      </c>
      <c r="I375" s="150">
        <v>0</v>
      </c>
      <c r="J375" s="150">
        <v>0</v>
      </c>
      <c r="K375" s="150">
        <v>0</v>
      </c>
      <c r="L375" s="150">
        <v>3.19</v>
      </c>
      <c r="M375" s="150">
        <f t="shared" si="29"/>
        <v>42.04</v>
      </c>
      <c r="N375" s="151">
        <f t="shared" si="27"/>
        <v>452.52</v>
      </c>
      <c r="O375" s="152">
        <f t="shared" si="30"/>
        <v>669.7296</v>
      </c>
    </row>
    <row r="376" spans="2:15" ht="17.25" x14ac:dyDescent="0.3">
      <c r="B376" s="146">
        <f t="shared" si="28"/>
        <v>375</v>
      </c>
      <c r="C376" s="147" t="s">
        <v>171</v>
      </c>
      <c r="D376" s="147" t="s">
        <v>167</v>
      </c>
      <c r="E376" s="147">
        <v>1708</v>
      </c>
      <c r="F376" s="147" t="s">
        <v>60</v>
      </c>
      <c r="G376" s="148" t="s">
        <v>58</v>
      </c>
      <c r="H376" s="150">
        <v>38.85</v>
      </c>
      <c r="I376" s="150">
        <v>0</v>
      </c>
      <c r="J376" s="150">
        <v>0</v>
      </c>
      <c r="K376" s="150">
        <v>0</v>
      </c>
      <c r="L376" s="150">
        <v>3.19</v>
      </c>
      <c r="M376" s="150">
        <f t="shared" si="29"/>
        <v>42.04</v>
      </c>
      <c r="N376" s="151">
        <f t="shared" si="27"/>
        <v>452.52</v>
      </c>
      <c r="O376" s="152">
        <f t="shared" si="30"/>
        <v>669.7296</v>
      </c>
    </row>
    <row r="377" spans="2:15" ht="17.25" x14ac:dyDescent="0.3">
      <c r="B377" s="146">
        <f t="shared" si="28"/>
        <v>376</v>
      </c>
      <c r="C377" s="147" t="s">
        <v>171</v>
      </c>
      <c r="D377" s="147" t="s">
        <v>167</v>
      </c>
      <c r="E377" s="147">
        <v>1709</v>
      </c>
      <c r="F377" s="147" t="s">
        <v>60</v>
      </c>
      <c r="G377" s="148" t="s">
        <v>58</v>
      </c>
      <c r="H377" s="150">
        <v>38.85</v>
      </c>
      <c r="I377" s="150">
        <v>0</v>
      </c>
      <c r="J377" s="150">
        <v>0</v>
      </c>
      <c r="K377" s="150">
        <v>0</v>
      </c>
      <c r="L377" s="150">
        <v>3.19</v>
      </c>
      <c r="M377" s="150">
        <f t="shared" si="29"/>
        <v>42.04</v>
      </c>
      <c r="N377" s="151">
        <f t="shared" si="27"/>
        <v>452.52</v>
      </c>
      <c r="O377" s="152">
        <f t="shared" si="30"/>
        <v>669.7296</v>
      </c>
    </row>
    <row r="378" spans="2:15" ht="17.25" x14ac:dyDescent="0.3">
      <c r="B378" s="146">
        <f t="shared" si="28"/>
        <v>377</v>
      </c>
      <c r="C378" s="147" t="s">
        <v>171</v>
      </c>
      <c r="D378" s="147" t="s">
        <v>167</v>
      </c>
      <c r="E378" s="147">
        <v>1710</v>
      </c>
      <c r="F378" s="147" t="s">
        <v>60</v>
      </c>
      <c r="G378" s="148" t="s">
        <v>58</v>
      </c>
      <c r="H378" s="150">
        <v>38.85</v>
      </c>
      <c r="I378" s="150">
        <v>0</v>
      </c>
      <c r="J378" s="150">
        <v>0</v>
      </c>
      <c r="K378" s="150">
        <v>0</v>
      </c>
      <c r="L378" s="150">
        <v>3.19</v>
      </c>
      <c r="M378" s="150">
        <f t="shared" si="29"/>
        <v>42.04</v>
      </c>
      <c r="N378" s="151">
        <f t="shared" si="27"/>
        <v>452.52</v>
      </c>
      <c r="O378" s="152">
        <f t="shared" si="30"/>
        <v>669.7296</v>
      </c>
    </row>
    <row r="379" spans="2:15" ht="17.25" x14ac:dyDescent="0.3">
      <c r="B379" s="146">
        <f t="shared" si="28"/>
        <v>378</v>
      </c>
      <c r="C379" s="147" t="s">
        <v>171</v>
      </c>
      <c r="D379" s="147" t="s">
        <v>167</v>
      </c>
      <c r="E379" s="147">
        <v>1711</v>
      </c>
      <c r="F379" s="147" t="s">
        <v>60</v>
      </c>
      <c r="G379" s="148" t="s">
        <v>58</v>
      </c>
      <c r="H379" s="150">
        <v>38.85</v>
      </c>
      <c r="I379" s="150">
        <v>0</v>
      </c>
      <c r="J379" s="150">
        <v>0</v>
      </c>
      <c r="K379" s="150">
        <v>0</v>
      </c>
      <c r="L379" s="150">
        <v>3.19</v>
      </c>
      <c r="M379" s="150">
        <f t="shared" si="29"/>
        <v>42.04</v>
      </c>
      <c r="N379" s="151">
        <f t="shared" si="27"/>
        <v>452.52</v>
      </c>
      <c r="O379" s="152">
        <f t="shared" si="30"/>
        <v>669.7296</v>
      </c>
    </row>
    <row r="380" spans="2:15" ht="17.25" x14ac:dyDescent="0.3">
      <c r="B380" s="146">
        <f t="shared" si="28"/>
        <v>379</v>
      </c>
      <c r="C380" s="147" t="s">
        <v>171</v>
      </c>
      <c r="D380" s="147" t="s">
        <v>167</v>
      </c>
      <c r="E380" s="147">
        <v>1712</v>
      </c>
      <c r="F380" s="147" t="s">
        <v>60</v>
      </c>
      <c r="G380" s="148" t="s">
        <v>58</v>
      </c>
      <c r="H380" s="150">
        <v>38.85</v>
      </c>
      <c r="I380" s="150">
        <v>0</v>
      </c>
      <c r="J380" s="150">
        <v>0</v>
      </c>
      <c r="K380" s="150">
        <v>0</v>
      </c>
      <c r="L380" s="150">
        <v>3.19</v>
      </c>
      <c r="M380" s="150">
        <f t="shared" si="29"/>
        <v>42.04</v>
      </c>
      <c r="N380" s="151">
        <f t="shared" si="27"/>
        <v>452.52</v>
      </c>
      <c r="O380" s="152">
        <f t="shared" si="30"/>
        <v>669.7296</v>
      </c>
    </row>
    <row r="381" spans="2:15" ht="17.25" x14ac:dyDescent="0.3">
      <c r="B381" s="146">
        <f t="shared" si="28"/>
        <v>380</v>
      </c>
      <c r="C381" s="147" t="s">
        <v>171</v>
      </c>
      <c r="D381" s="147" t="s">
        <v>168</v>
      </c>
      <c r="E381" s="147">
        <v>1801</v>
      </c>
      <c r="F381" s="147" t="s">
        <v>60</v>
      </c>
      <c r="G381" s="148" t="s">
        <v>58</v>
      </c>
      <c r="H381" s="150">
        <v>38.85</v>
      </c>
      <c r="I381" s="150">
        <v>0</v>
      </c>
      <c r="J381" s="150">
        <v>0</v>
      </c>
      <c r="K381" s="150">
        <v>0</v>
      </c>
      <c r="L381" s="150">
        <v>3.19</v>
      </c>
      <c r="M381" s="150">
        <f t="shared" si="29"/>
        <v>42.04</v>
      </c>
      <c r="N381" s="151">
        <f t="shared" si="27"/>
        <v>452.52</v>
      </c>
      <c r="O381" s="152">
        <f t="shared" si="30"/>
        <v>669.7296</v>
      </c>
    </row>
    <row r="382" spans="2:15" ht="17.25" x14ac:dyDescent="0.3">
      <c r="B382" s="146">
        <f t="shared" si="28"/>
        <v>381</v>
      </c>
      <c r="C382" s="147" t="s">
        <v>171</v>
      </c>
      <c r="D382" s="147" t="s">
        <v>168</v>
      </c>
      <c r="E382" s="147">
        <v>1802</v>
      </c>
      <c r="F382" s="147" t="s">
        <v>60</v>
      </c>
      <c r="G382" s="148" t="s">
        <v>58</v>
      </c>
      <c r="H382" s="150">
        <v>38.85</v>
      </c>
      <c r="I382" s="150">
        <v>0</v>
      </c>
      <c r="J382" s="150">
        <v>0</v>
      </c>
      <c r="K382" s="150">
        <v>0</v>
      </c>
      <c r="L382" s="150">
        <v>3.19</v>
      </c>
      <c r="M382" s="150">
        <f t="shared" si="29"/>
        <v>42.04</v>
      </c>
      <c r="N382" s="151">
        <f t="shared" si="27"/>
        <v>452.52</v>
      </c>
      <c r="O382" s="152">
        <f t="shared" si="30"/>
        <v>669.7296</v>
      </c>
    </row>
    <row r="383" spans="2:15" ht="17.25" x14ac:dyDescent="0.3">
      <c r="B383" s="146">
        <f t="shared" si="28"/>
        <v>382</v>
      </c>
      <c r="C383" s="147" t="s">
        <v>171</v>
      </c>
      <c r="D383" s="147" t="s">
        <v>168</v>
      </c>
      <c r="E383" s="147">
        <v>1803</v>
      </c>
      <c r="F383" s="147" t="s">
        <v>60</v>
      </c>
      <c r="G383" s="148" t="s">
        <v>58</v>
      </c>
      <c r="H383" s="150">
        <v>41.28</v>
      </c>
      <c r="I383" s="150">
        <v>0</v>
      </c>
      <c r="J383" s="150">
        <v>0</v>
      </c>
      <c r="K383" s="150">
        <v>0</v>
      </c>
      <c r="L383" s="150">
        <v>3.19</v>
      </c>
      <c r="M383" s="150">
        <f t="shared" si="29"/>
        <v>44.47</v>
      </c>
      <c r="N383" s="151">
        <f t="shared" si="27"/>
        <v>478.68</v>
      </c>
      <c r="O383" s="152">
        <f t="shared" si="30"/>
        <v>708.44640000000004</v>
      </c>
    </row>
    <row r="384" spans="2:15" ht="17.25" x14ac:dyDescent="0.3">
      <c r="B384" s="146">
        <f t="shared" si="28"/>
        <v>383</v>
      </c>
      <c r="C384" s="147" t="s">
        <v>171</v>
      </c>
      <c r="D384" s="147" t="s">
        <v>168</v>
      </c>
      <c r="E384" s="147">
        <v>1804</v>
      </c>
      <c r="F384" s="147" t="s">
        <v>60</v>
      </c>
      <c r="G384" s="148" t="s">
        <v>58</v>
      </c>
      <c r="H384" s="150">
        <v>41.28</v>
      </c>
      <c r="I384" s="150">
        <v>0</v>
      </c>
      <c r="J384" s="150">
        <v>0</v>
      </c>
      <c r="K384" s="150">
        <v>0</v>
      </c>
      <c r="L384" s="150">
        <v>3.19</v>
      </c>
      <c r="M384" s="150">
        <f t="shared" si="29"/>
        <v>44.47</v>
      </c>
      <c r="N384" s="151">
        <f t="shared" si="27"/>
        <v>478.68</v>
      </c>
      <c r="O384" s="152">
        <f t="shared" si="30"/>
        <v>708.44640000000004</v>
      </c>
    </row>
    <row r="385" spans="2:15" ht="17.25" x14ac:dyDescent="0.3">
      <c r="B385" s="146">
        <f t="shared" si="28"/>
        <v>384</v>
      </c>
      <c r="C385" s="147" t="s">
        <v>171</v>
      </c>
      <c r="D385" s="147" t="s">
        <v>168</v>
      </c>
      <c r="E385" s="147">
        <v>1805</v>
      </c>
      <c r="F385" s="147" t="s">
        <v>60</v>
      </c>
      <c r="G385" s="148" t="s">
        <v>58</v>
      </c>
      <c r="H385" s="150">
        <v>38.85</v>
      </c>
      <c r="I385" s="150">
        <v>0</v>
      </c>
      <c r="J385" s="150">
        <v>0</v>
      </c>
      <c r="K385" s="150">
        <v>0</v>
      </c>
      <c r="L385" s="150">
        <v>3.19</v>
      </c>
      <c r="M385" s="150">
        <f t="shared" si="29"/>
        <v>42.04</v>
      </c>
      <c r="N385" s="151">
        <f t="shared" si="27"/>
        <v>452.52</v>
      </c>
      <c r="O385" s="152">
        <f t="shared" si="30"/>
        <v>669.7296</v>
      </c>
    </row>
    <row r="386" spans="2:15" ht="17.25" x14ac:dyDescent="0.3">
      <c r="B386" s="146">
        <f t="shared" si="28"/>
        <v>385</v>
      </c>
      <c r="C386" s="147" t="s">
        <v>171</v>
      </c>
      <c r="D386" s="147" t="s">
        <v>168</v>
      </c>
      <c r="E386" s="147">
        <v>1806</v>
      </c>
      <c r="F386" s="147" t="s">
        <v>60</v>
      </c>
      <c r="G386" s="148" t="s">
        <v>58</v>
      </c>
      <c r="H386" s="150">
        <v>38.85</v>
      </c>
      <c r="I386" s="150">
        <v>0</v>
      </c>
      <c r="J386" s="150">
        <v>0</v>
      </c>
      <c r="K386" s="150">
        <v>0</v>
      </c>
      <c r="L386" s="150">
        <v>3.19</v>
      </c>
      <c r="M386" s="150">
        <f t="shared" si="29"/>
        <v>42.04</v>
      </c>
      <c r="N386" s="151">
        <f t="shared" ref="N386:N449" si="31">ROUND(M386*10.764,2)</f>
        <v>452.52</v>
      </c>
      <c r="O386" s="152">
        <f t="shared" si="30"/>
        <v>669.7296</v>
      </c>
    </row>
    <row r="387" spans="2:15" ht="17.25" x14ac:dyDescent="0.3">
      <c r="B387" s="146">
        <f t="shared" ref="B387:B450" si="32">B386+1</f>
        <v>386</v>
      </c>
      <c r="C387" s="147" t="s">
        <v>171</v>
      </c>
      <c r="D387" s="147" t="s">
        <v>168</v>
      </c>
      <c r="E387" s="147">
        <v>1807</v>
      </c>
      <c r="F387" s="147" t="s">
        <v>60</v>
      </c>
      <c r="G387" s="148" t="s">
        <v>58</v>
      </c>
      <c r="H387" s="150">
        <v>38.85</v>
      </c>
      <c r="I387" s="150">
        <v>0</v>
      </c>
      <c r="J387" s="150">
        <v>0</v>
      </c>
      <c r="K387" s="150">
        <v>0</v>
      </c>
      <c r="L387" s="150">
        <v>3.19</v>
      </c>
      <c r="M387" s="150">
        <f t="shared" ref="M387:M450" si="33">SUM(H387:L387)</f>
        <v>42.04</v>
      </c>
      <c r="N387" s="151">
        <f t="shared" si="31"/>
        <v>452.52</v>
      </c>
      <c r="O387" s="152">
        <f t="shared" si="30"/>
        <v>669.7296</v>
      </c>
    </row>
    <row r="388" spans="2:15" ht="17.25" x14ac:dyDescent="0.3">
      <c r="B388" s="146">
        <f t="shared" si="32"/>
        <v>387</v>
      </c>
      <c r="C388" s="147" t="s">
        <v>171</v>
      </c>
      <c r="D388" s="147" t="s">
        <v>168</v>
      </c>
      <c r="E388" s="147">
        <v>1808</v>
      </c>
      <c r="F388" s="147" t="s">
        <v>60</v>
      </c>
      <c r="G388" s="148" t="s">
        <v>58</v>
      </c>
      <c r="H388" s="150">
        <v>38.85</v>
      </c>
      <c r="I388" s="150">
        <v>0</v>
      </c>
      <c r="J388" s="150">
        <v>0</v>
      </c>
      <c r="K388" s="150">
        <v>0</v>
      </c>
      <c r="L388" s="150">
        <v>3.19</v>
      </c>
      <c r="M388" s="150">
        <f t="shared" si="33"/>
        <v>42.04</v>
      </c>
      <c r="N388" s="151">
        <f t="shared" si="31"/>
        <v>452.52</v>
      </c>
      <c r="O388" s="152">
        <f t="shared" si="30"/>
        <v>669.7296</v>
      </c>
    </row>
    <row r="389" spans="2:15" ht="17.25" x14ac:dyDescent="0.3">
      <c r="B389" s="146">
        <f t="shared" si="32"/>
        <v>388</v>
      </c>
      <c r="C389" s="147" t="s">
        <v>171</v>
      </c>
      <c r="D389" s="147" t="s">
        <v>168</v>
      </c>
      <c r="E389" s="147">
        <v>1809</v>
      </c>
      <c r="F389" s="147" t="s">
        <v>60</v>
      </c>
      <c r="G389" s="148" t="s">
        <v>58</v>
      </c>
      <c r="H389" s="150">
        <v>38.85</v>
      </c>
      <c r="I389" s="150">
        <v>0</v>
      </c>
      <c r="J389" s="150">
        <v>0</v>
      </c>
      <c r="K389" s="150">
        <v>0</v>
      </c>
      <c r="L389" s="150">
        <v>3.19</v>
      </c>
      <c r="M389" s="150">
        <f t="shared" si="33"/>
        <v>42.04</v>
      </c>
      <c r="N389" s="151">
        <f t="shared" si="31"/>
        <v>452.52</v>
      </c>
      <c r="O389" s="152">
        <f t="shared" si="30"/>
        <v>669.7296</v>
      </c>
    </row>
    <row r="390" spans="2:15" ht="17.25" x14ac:dyDescent="0.3">
      <c r="B390" s="146">
        <f t="shared" si="32"/>
        <v>389</v>
      </c>
      <c r="C390" s="147" t="s">
        <v>171</v>
      </c>
      <c r="D390" s="147" t="s">
        <v>168</v>
      </c>
      <c r="E390" s="147">
        <v>1810</v>
      </c>
      <c r="F390" s="147" t="s">
        <v>60</v>
      </c>
      <c r="G390" s="148" t="s">
        <v>58</v>
      </c>
      <c r="H390" s="150">
        <v>38.85</v>
      </c>
      <c r="I390" s="150">
        <v>0</v>
      </c>
      <c r="J390" s="150">
        <v>0</v>
      </c>
      <c r="K390" s="150">
        <v>0</v>
      </c>
      <c r="L390" s="150">
        <v>3.19</v>
      </c>
      <c r="M390" s="150">
        <f t="shared" si="33"/>
        <v>42.04</v>
      </c>
      <c r="N390" s="151">
        <f t="shared" si="31"/>
        <v>452.52</v>
      </c>
      <c r="O390" s="152">
        <f t="shared" si="30"/>
        <v>669.7296</v>
      </c>
    </row>
    <row r="391" spans="2:15" ht="17.25" x14ac:dyDescent="0.3">
      <c r="B391" s="146">
        <f t="shared" si="32"/>
        <v>390</v>
      </c>
      <c r="C391" s="147" t="s">
        <v>171</v>
      </c>
      <c r="D391" s="147" t="s">
        <v>168</v>
      </c>
      <c r="E391" s="147">
        <v>1811</v>
      </c>
      <c r="F391" s="147" t="s">
        <v>60</v>
      </c>
      <c r="G391" s="148" t="s">
        <v>58</v>
      </c>
      <c r="H391" s="150">
        <v>38.85</v>
      </c>
      <c r="I391" s="150">
        <v>0</v>
      </c>
      <c r="J391" s="150">
        <v>0</v>
      </c>
      <c r="K391" s="150">
        <v>0</v>
      </c>
      <c r="L391" s="150">
        <v>3.19</v>
      </c>
      <c r="M391" s="150">
        <f t="shared" si="33"/>
        <v>42.04</v>
      </c>
      <c r="N391" s="151">
        <f t="shared" si="31"/>
        <v>452.52</v>
      </c>
      <c r="O391" s="152">
        <f t="shared" si="30"/>
        <v>669.7296</v>
      </c>
    </row>
    <row r="392" spans="2:15" ht="17.25" x14ac:dyDescent="0.3">
      <c r="B392" s="146">
        <f t="shared" si="32"/>
        <v>391</v>
      </c>
      <c r="C392" s="147" t="s">
        <v>171</v>
      </c>
      <c r="D392" s="147" t="s">
        <v>168</v>
      </c>
      <c r="E392" s="147">
        <v>1812</v>
      </c>
      <c r="F392" s="147" t="s">
        <v>60</v>
      </c>
      <c r="G392" s="148" t="s">
        <v>58</v>
      </c>
      <c r="H392" s="150">
        <v>38.85</v>
      </c>
      <c r="I392" s="150">
        <v>0</v>
      </c>
      <c r="J392" s="150">
        <v>0</v>
      </c>
      <c r="K392" s="150">
        <v>0</v>
      </c>
      <c r="L392" s="150">
        <v>3.19</v>
      </c>
      <c r="M392" s="150">
        <f t="shared" si="33"/>
        <v>42.04</v>
      </c>
      <c r="N392" s="151">
        <f t="shared" si="31"/>
        <v>452.52</v>
      </c>
      <c r="O392" s="152">
        <f t="shared" si="30"/>
        <v>669.7296</v>
      </c>
    </row>
    <row r="393" spans="2:15" ht="17.25" x14ac:dyDescent="0.3">
      <c r="B393" s="146">
        <f t="shared" si="32"/>
        <v>392</v>
      </c>
      <c r="C393" s="147" t="s">
        <v>171</v>
      </c>
      <c r="D393" s="147" t="s">
        <v>169</v>
      </c>
      <c r="E393" s="147">
        <v>1901</v>
      </c>
      <c r="F393" s="147" t="s">
        <v>60</v>
      </c>
      <c r="G393" s="148" t="s">
        <v>58</v>
      </c>
      <c r="H393" s="150">
        <v>38.85</v>
      </c>
      <c r="I393" s="150">
        <v>0</v>
      </c>
      <c r="J393" s="150">
        <v>0</v>
      </c>
      <c r="K393" s="150">
        <v>0</v>
      </c>
      <c r="L393" s="150">
        <v>3.19</v>
      </c>
      <c r="M393" s="150">
        <f t="shared" si="33"/>
        <v>42.04</v>
      </c>
      <c r="N393" s="151">
        <f t="shared" si="31"/>
        <v>452.52</v>
      </c>
      <c r="O393" s="152">
        <f t="shared" si="30"/>
        <v>669.7296</v>
      </c>
    </row>
    <row r="394" spans="2:15" ht="17.25" x14ac:dyDescent="0.3">
      <c r="B394" s="146">
        <f t="shared" si="32"/>
        <v>393</v>
      </c>
      <c r="C394" s="147" t="s">
        <v>171</v>
      </c>
      <c r="D394" s="147" t="s">
        <v>169</v>
      </c>
      <c r="E394" s="147">
        <v>1902</v>
      </c>
      <c r="F394" s="147" t="s">
        <v>60</v>
      </c>
      <c r="G394" s="148" t="s">
        <v>58</v>
      </c>
      <c r="H394" s="150">
        <v>38.85</v>
      </c>
      <c r="I394" s="150">
        <v>0</v>
      </c>
      <c r="J394" s="150">
        <v>0</v>
      </c>
      <c r="K394" s="150">
        <v>0</v>
      </c>
      <c r="L394" s="150">
        <v>3.19</v>
      </c>
      <c r="M394" s="150">
        <f t="shared" si="33"/>
        <v>42.04</v>
      </c>
      <c r="N394" s="151">
        <f t="shared" si="31"/>
        <v>452.52</v>
      </c>
      <c r="O394" s="152">
        <f t="shared" si="30"/>
        <v>669.7296</v>
      </c>
    </row>
    <row r="395" spans="2:15" ht="17.25" x14ac:dyDescent="0.3">
      <c r="B395" s="146">
        <f t="shared" si="32"/>
        <v>394</v>
      </c>
      <c r="C395" s="147" t="s">
        <v>171</v>
      </c>
      <c r="D395" s="147" t="s">
        <v>169</v>
      </c>
      <c r="E395" s="147">
        <v>1903</v>
      </c>
      <c r="F395" s="147" t="s">
        <v>60</v>
      </c>
      <c r="G395" s="148" t="s">
        <v>58</v>
      </c>
      <c r="H395" s="150">
        <v>41.28</v>
      </c>
      <c r="I395" s="150">
        <v>0</v>
      </c>
      <c r="J395" s="150">
        <v>0</v>
      </c>
      <c r="K395" s="150">
        <v>0</v>
      </c>
      <c r="L395" s="150">
        <v>3.19</v>
      </c>
      <c r="M395" s="150">
        <f t="shared" si="33"/>
        <v>44.47</v>
      </c>
      <c r="N395" s="151">
        <f t="shared" si="31"/>
        <v>478.68</v>
      </c>
      <c r="O395" s="152">
        <f t="shared" si="30"/>
        <v>708.44640000000004</v>
      </c>
    </row>
    <row r="396" spans="2:15" ht="17.25" x14ac:dyDescent="0.3">
      <c r="B396" s="146">
        <f t="shared" si="32"/>
        <v>395</v>
      </c>
      <c r="C396" s="147" t="s">
        <v>171</v>
      </c>
      <c r="D396" s="147" t="s">
        <v>169</v>
      </c>
      <c r="E396" s="147">
        <v>1904</v>
      </c>
      <c r="F396" s="147" t="s">
        <v>60</v>
      </c>
      <c r="G396" s="148" t="s">
        <v>58</v>
      </c>
      <c r="H396" s="150">
        <v>41.28</v>
      </c>
      <c r="I396" s="150">
        <v>0</v>
      </c>
      <c r="J396" s="150">
        <v>0</v>
      </c>
      <c r="K396" s="150">
        <v>0</v>
      </c>
      <c r="L396" s="150">
        <v>3.19</v>
      </c>
      <c r="M396" s="150">
        <f t="shared" si="33"/>
        <v>44.47</v>
      </c>
      <c r="N396" s="151">
        <f t="shared" si="31"/>
        <v>478.68</v>
      </c>
      <c r="O396" s="152">
        <f t="shared" si="30"/>
        <v>708.44640000000004</v>
      </c>
    </row>
    <row r="397" spans="2:15" ht="17.25" x14ac:dyDescent="0.3">
      <c r="B397" s="146">
        <f t="shared" si="32"/>
        <v>396</v>
      </c>
      <c r="C397" s="147" t="s">
        <v>171</v>
      </c>
      <c r="D397" s="147" t="s">
        <v>169</v>
      </c>
      <c r="E397" s="147">
        <v>1905</v>
      </c>
      <c r="F397" s="147" t="s">
        <v>60</v>
      </c>
      <c r="G397" s="148" t="s">
        <v>58</v>
      </c>
      <c r="H397" s="150">
        <v>38.85</v>
      </c>
      <c r="I397" s="150">
        <v>0</v>
      </c>
      <c r="J397" s="150">
        <v>0</v>
      </c>
      <c r="K397" s="150">
        <v>0</v>
      </c>
      <c r="L397" s="150">
        <v>3.19</v>
      </c>
      <c r="M397" s="150">
        <f t="shared" si="33"/>
        <v>42.04</v>
      </c>
      <c r="N397" s="151">
        <f t="shared" si="31"/>
        <v>452.52</v>
      </c>
      <c r="O397" s="152">
        <f t="shared" si="30"/>
        <v>669.7296</v>
      </c>
    </row>
    <row r="398" spans="2:15" ht="17.25" x14ac:dyDescent="0.3">
      <c r="B398" s="146">
        <f t="shared" si="32"/>
        <v>397</v>
      </c>
      <c r="C398" s="147" t="s">
        <v>171</v>
      </c>
      <c r="D398" s="147" t="s">
        <v>169</v>
      </c>
      <c r="E398" s="147">
        <v>1906</v>
      </c>
      <c r="F398" s="147" t="s">
        <v>60</v>
      </c>
      <c r="G398" s="148" t="s">
        <v>58</v>
      </c>
      <c r="H398" s="150">
        <v>38.85</v>
      </c>
      <c r="I398" s="150">
        <v>0</v>
      </c>
      <c r="J398" s="150">
        <v>0</v>
      </c>
      <c r="K398" s="150">
        <v>0</v>
      </c>
      <c r="L398" s="150">
        <v>3.19</v>
      </c>
      <c r="M398" s="150">
        <f t="shared" si="33"/>
        <v>42.04</v>
      </c>
      <c r="N398" s="151">
        <f t="shared" si="31"/>
        <v>452.52</v>
      </c>
      <c r="O398" s="152">
        <f t="shared" si="30"/>
        <v>669.7296</v>
      </c>
    </row>
    <row r="399" spans="2:15" ht="17.25" x14ac:dyDescent="0.3">
      <c r="B399" s="146">
        <f t="shared" si="32"/>
        <v>398</v>
      </c>
      <c r="C399" s="147" t="s">
        <v>171</v>
      </c>
      <c r="D399" s="147" t="s">
        <v>169</v>
      </c>
      <c r="E399" s="147">
        <v>1907</v>
      </c>
      <c r="F399" s="147" t="s">
        <v>60</v>
      </c>
      <c r="G399" s="148" t="s">
        <v>58</v>
      </c>
      <c r="H399" s="150">
        <v>38.85</v>
      </c>
      <c r="I399" s="150">
        <v>0</v>
      </c>
      <c r="J399" s="150">
        <v>0</v>
      </c>
      <c r="K399" s="150">
        <v>0</v>
      </c>
      <c r="L399" s="150">
        <v>3.19</v>
      </c>
      <c r="M399" s="150">
        <f t="shared" si="33"/>
        <v>42.04</v>
      </c>
      <c r="N399" s="151">
        <f t="shared" si="31"/>
        <v>452.52</v>
      </c>
      <c r="O399" s="152">
        <f t="shared" si="30"/>
        <v>669.7296</v>
      </c>
    </row>
    <row r="400" spans="2:15" ht="17.25" x14ac:dyDescent="0.3">
      <c r="B400" s="146">
        <f t="shared" si="32"/>
        <v>399</v>
      </c>
      <c r="C400" s="147" t="s">
        <v>171</v>
      </c>
      <c r="D400" s="147" t="s">
        <v>169</v>
      </c>
      <c r="E400" s="147">
        <v>1908</v>
      </c>
      <c r="F400" s="147" t="s">
        <v>60</v>
      </c>
      <c r="G400" s="148" t="s">
        <v>58</v>
      </c>
      <c r="H400" s="150">
        <v>38.85</v>
      </c>
      <c r="I400" s="150">
        <v>0</v>
      </c>
      <c r="J400" s="150">
        <v>0</v>
      </c>
      <c r="K400" s="150">
        <v>0</v>
      </c>
      <c r="L400" s="150">
        <v>3.19</v>
      </c>
      <c r="M400" s="150">
        <f t="shared" si="33"/>
        <v>42.04</v>
      </c>
      <c r="N400" s="151">
        <f t="shared" si="31"/>
        <v>452.52</v>
      </c>
      <c r="O400" s="152">
        <f t="shared" si="30"/>
        <v>669.7296</v>
      </c>
    </row>
    <row r="401" spans="2:15" ht="17.25" x14ac:dyDescent="0.3">
      <c r="B401" s="146">
        <f t="shared" si="32"/>
        <v>400</v>
      </c>
      <c r="C401" s="147" t="s">
        <v>171</v>
      </c>
      <c r="D401" s="147" t="s">
        <v>169</v>
      </c>
      <c r="E401" s="147">
        <v>1909</v>
      </c>
      <c r="F401" s="147" t="s">
        <v>60</v>
      </c>
      <c r="G401" s="148" t="s">
        <v>58</v>
      </c>
      <c r="H401" s="150">
        <v>38.85</v>
      </c>
      <c r="I401" s="150">
        <v>0</v>
      </c>
      <c r="J401" s="150">
        <v>0</v>
      </c>
      <c r="K401" s="150">
        <v>0</v>
      </c>
      <c r="L401" s="150">
        <v>3.19</v>
      </c>
      <c r="M401" s="150">
        <f t="shared" si="33"/>
        <v>42.04</v>
      </c>
      <c r="N401" s="151">
        <f t="shared" si="31"/>
        <v>452.52</v>
      </c>
      <c r="O401" s="152">
        <f t="shared" si="30"/>
        <v>669.7296</v>
      </c>
    </row>
    <row r="402" spans="2:15" ht="17.25" x14ac:dyDescent="0.3">
      <c r="B402" s="146">
        <f t="shared" si="32"/>
        <v>401</v>
      </c>
      <c r="C402" s="147" t="s">
        <v>171</v>
      </c>
      <c r="D402" s="147" t="s">
        <v>169</v>
      </c>
      <c r="E402" s="147">
        <v>1910</v>
      </c>
      <c r="F402" s="147" t="s">
        <v>60</v>
      </c>
      <c r="G402" s="148" t="s">
        <v>58</v>
      </c>
      <c r="H402" s="150">
        <v>38.85</v>
      </c>
      <c r="I402" s="150">
        <v>0</v>
      </c>
      <c r="J402" s="150">
        <v>0</v>
      </c>
      <c r="K402" s="150">
        <v>0</v>
      </c>
      <c r="L402" s="150">
        <v>3.19</v>
      </c>
      <c r="M402" s="150">
        <f t="shared" si="33"/>
        <v>42.04</v>
      </c>
      <c r="N402" s="151">
        <f t="shared" si="31"/>
        <v>452.52</v>
      </c>
      <c r="O402" s="152">
        <f t="shared" si="30"/>
        <v>669.7296</v>
      </c>
    </row>
    <row r="403" spans="2:15" ht="17.25" x14ac:dyDescent="0.3">
      <c r="B403" s="146">
        <f t="shared" si="32"/>
        <v>402</v>
      </c>
      <c r="C403" s="147" t="s">
        <v>171</v>
      </c>
      <c r="D403" s="147" t="s">
        <v>169</v>
      </c>
      <c r="E403" s="147">
        <v>1911</v>
      </c>
      <c r="F403" s="147" t="s">
        <v>60</v>
      </c>
      <c r="G403" s="148" t="s">
        <v>58</v>
      </c>
      <c r="H403" s="150">
        <v>38.85</v>
      </c>
      <c r="I403" s="150">
        <v>0</v>
      </c>
      <c r="J403" s="150">
        <v>0</v>
      </c>
      <c r="K403" s="150">
        <v>0</v>
      </c>
      <c r="L403" s="150">
        <v>3.19</v>
      </c>
      <c r="M403" s="150">
        <f t="shared" si="33"/>
        <v>42.04</v>
      </c>
      <c r="N403" s="151">
        <f t="shared" si="31"/>
        <v>452.52</v>
      </c>
      <c r="O403" s="152">
        <f t="shared" si="30"/>
        <v>669.7296</v>
      </c>
    </row>
    <row r="404" spans="2:15" ht="17.25" x14ac:dyDescent="0.3">
      <c r="B404" s="146">
        <f t="shared" si="32"/>
        <v>403</v>
      </c>
      <c r="C404" s="147" t="s">
        <v>171</v>
      </c>
      <c r="D404" s="147" t="s">
        <v>169</v>
      </c>
      <c r="E404" s="147">
        <v>1912</v>
      </c>
      <c r="F404" s="147" t="s">
        <v>60</v>
      </c>
      <c r="G404" s="148" t="s">
        <v>58</v>
      </c>
      <c r="H404" s="150">
        <v>38.85</v>
      </c>
      <c r="I404" s="150">
        <v>0</v>
      </c>
      <c r="J404" s="150">
        <v>0</v>
      </c>
      <c r="K404" s="150">
        <v>0</v>
      </c>
      <c r="L404" s="150">
        <v>3.19</v>
      </c>
      <c r="M404" s="150">
        <f t="shared" si="33"/>
        <v>42.04</v>
      </c>
      <c r="N404" s="151">
        <f t="shared" si="31"/>
        <v>452.52</v>
      </c>
      <c r="O404" s="152">
        <f t="shared" si="30"/>
        <v>669.7296</v>
      </c>
    </row>
    <row r="405" spans="2:15" ht="17.25" x14ac:dyDescent="0.3">
      <c r="B405" s="146">
        <f t="shared" si="32"/>
        <v>404</v>
      </c>
      <c r="C405" s="147" t="s">
        <v>171</v>
      </c>
      <c r="D405" s="147" t="s">
        <v>170</v>
      </c>
      <c r="E405" s="147">
        <v>2001</v>
      </c>
      <c r="F405" s="147" t="s">
        <v>60</v>
      </c>
      <c r="G405" s="148" t="s">
        <v>58</v>
      </c>
      <c r="H405" s="150">
        <v>38.85</v>
      </c>
      <c r="I405" s="150">
        <v>0</v>
      </c>
      <c r="J405" s="150">
        <v>0</v>
      </c>
      <c r="K405" s="150">
        <v>0</v>
      </c>
      <c r="L405" s="150">
        <v>3.19</v>
      </c>
      <c r="M405" s="150">
        <f t="shared" si="33"/>
        <v>42.04</v>
      </c>
      <c r="N405" s="151">
        <f t="shared" si="31"/>
        <v>452.52</v>
      </c>
      <c r="O405" s="152">
        <f t="shared" si="30"/>
        <v>669.7296</v>
      </c>
    </row>
    <row r="406" spans="2:15" ht="17.25" x14ac:dyDescent="0.3">
      <c r="B406" s="146">
        <f t="shared" si="32"/>
        <v>405</v>
      </c>
      <c r="C406" s="147" t="s">
        <v>171</v>
      </c>
      <c r="D406" s="147" t="s">
        <v>170</v>
      </c>
      <c r="E406" s="147">
        <v>2002</v>
      </c>
      <c r="F406" s="147" t="s">
        <v>60</v>
      </c>
      <c r="G406" s="148" t="s">
        <v>58</v>
      </c>
      <c r="H406" s="150">
        <v>38.85</v>
      </c>
      <c r="I406" s="150">
        <v>0</v>
      </c>
      <c r="J406" s="150">
        <v>0</v>
      </c>
      <c r="K406" s="150">
        <v>0</v>
      </c>
      <c r="L406" s="150">
        <v>3.19</v>
      </c>
      <c r="M406" s="150">
        <f t="shared" si="33"/>
        <v>42.04</v>
      </c>
      <c r="N406" s="151">
        <f t="shared" si="31"/>
        <v>452.52</v>
      </c>
      <c r="O406" s="152">
        <f t="shared" si="30"/>
        <v>669.7296</v>
      </c>
    </row>
    <row r="407" spans="2:15" ht="17.25" x14ac:dyDescent="0.3">
      <c r="B407" s="146">
        <f t="shared" si="32"/>
        <v>406</v>
      </c>
      <c r="C407" s="147" t="s">
        <v>171</v>
      </c>
      <c r="D407" s="147" t="s">
        <v>170</v>
      </c>
      <c r="E407" s="147">
        <v>2003</v>
      </c>
      <c r="F407" s="147" t="s">
        <v>60</v>
      </c>
      <c r="G407" s="148" t="s">
        <v>58</v>
      </c>
      <c r="H407" s="150">
        <v>41.28</v>
      </c>
      <c r="I407" s="150">
        <v>0</v>
      </c>
      <c r="J407" s="150">
        <v>0</v>
      </c>
      <c r="K407" s="150">
        <v>0</v>
      </c>
      <c r="L407" s="150">
        <v>3.19</v>
      </c>
      <c r="M407" s="150">
        <f t="shared" si="33"/>
        <v>44.47</v>
      </c>
      <c r="N407" s="151">
        <f t="shared" si="31"/>
        <v>478.68</v>
      </c>
      <c r="O407" s="152">
        <f t="shared" si="30"/>
        <v>708.44640000000004</v>
      </c>
    </row>
    <row r="408" spans="2:15" ht="17.25" x14ac:dyDescent="0.3">
      <c r="B408" s="146">
        <f t="shared" si="32"/>
        <v>407</v>
      </c>
      <c r="C408" s="147" t="s">
        <v>171</v>
      </c>
      <c r="D408" s="147" t="s">
        <v>170</v>
      </c>
      <c r="E408" s="147">
        <v>2004</v>
      </c>
      <c r="F408" s="147" t="s">
        <v>60</v>
      </c>
      <c r="G408" s="148" t="s">
        <v>58</v>
      </c>
      <c r="H408" s="150">
        <v>41.28</v>
      </c>
      <c r="I408" s="150">
        <v>0</v>
      </c>
      <c r="J408" s="150">
        <v>0</v>
      </c>
      <c r="K408" s="150">
        <v>0</v>
      </c>
      <c r="L408" s="150">
        <v>3.19</v>
      </c>
      <c r="M408" s="150">
        <f t="shared" si="33"/>
        <v>44.47</v>
      </c>
      <c r="N408" s="151">
        <f t="shared" si="31"/>
        <v>478.68</v>
      </c>
      <c r="O408" s="152">
        <f t="shared" si="30"/>
        <v>708.44640000000004</v>
      </c>
    </row>
    <row r="409" spans="2:15" ht="17.25" x14ac:dyDescent="0.3">
      <c r="B409" s="146">
        <f t="shared" si="32"/>
        <v>408</v>
      </c>
      <c r="C409" s="147" t="s">
        <v>171</v>
      </c>
      <c r="D409" s="147" t="s">
        <v>170</v>
      </c>
      <c r="E409" s="147">
        <v>2005</v>
      </c>
      <c r="F409" s="147" t="s">
        <v>60</v>
      </c>
      <c r="G409" s="148" t="s">
        <v>58</v>
      </c>
      <c r="H409" s="150">
        <v>38.85</v>
      </c>
      <c r="I409" s="150">
        <v>0</v>
      </c>
      <c r="J409" s="150">
        <v>0</v>
      </c>
      <c r="K409" s="150">
        <v>0</v>
      </c>
      <c r="L409" s="150">
        <v>3.19</v>
      </c>
      <c r="M409" s="150">
        <f t="shared" si="33"/>
        <v>42.04</v>
      </c>
      <c r="N409" s="151">
        <f t="shared" si="31"/>
        <v>452.52</v>
      </c>
      <c r="O409" s="152">
        <f t="shared" si="30"/>
        <v>669.7296</v>
      </c>
    </row>
    <row r="410" spans="2:15" ht="17.25" x14ac:dyDescent="0.3">
      <c r="B410" s="146">
        <f t="shared" si="32"/>
        <v>409</v>
      </c>
      <c r="C410" s="147" t="s">
        <v>171</v>
      </c>
      <c r="D410" s="147" t="s">
        <v>170</v>
      </c>
      <c r="E410" s="147">
        <v>2006</v>
      </c>
      <c r="F410" s="147" t="s">
        <v>60</v>
      </c>
      <c r="G410" s="148" t="s">
        <v>58</v>
      </c>
      <c r="H410" s="150">
        <v>38.85</v>
      </c>
      <c r="I410" s="150">
        <v>0</v>
      </c>
      <c r="J410" s="150">
        <v>0</v>
      </c>
      <c r="K410" s="150">
        <v>0</v>
      </c>
      <c r="L410" s="150">
        <v>3.19</v>
      </c>
      <c r="M410" s="150">
        <f t="shared" si="33"/>
        <v>42.04</v>
      </c>
      <c r="N410" s="151">
        <f t="shared" si="31"/>
        <v>452.52</v>
      </c>
      <c r="O410" s="152">
        <f t="shared" si="30"/>
        <v>669.7296</v>
      </c>
    </row>
    <row r="411" spans="2:15" ht="17.25" x14ac:dyDescent="0.3">
      <c r="B411" s="146">
        <f t="shared" si="32"/>
        <v>410</v>
      </c>
      <c r="C411" s="147" t="s">
        <v>171</v>
      </c>
      <c r="D411" s="147" t="s">
        <v>170</v>
      </c>
      <c r="E411" s="147">
        <v>2007</v>
      </c>
      <c r="F411" s="147" t="s">
        <v>60</v>
      </c>
      <c r="G411" s="148" t="s">
        <v>58</v>
      </c>
      <c r="H411" s="150">
        <v>38.85</v>
      </c>
      <c r="I411" s="150">
        <v>0</v>
      </c>
      <c r="J411" s="150">
        <v>0</v>
      </c>
      <c r="K411" s="150">
        <v>0</v>
      </c>
      <c r="L411" s="150">
        <v>3.19</v>
      </c>
      <c r="M411" s="150">
        <f t="shared" si="33"/>
        <v>42.04</v>
      </c>
      <c r="N411" s="151">
        <f t="shared" si="31"/>
        <v>452.52</v>
      </c>
      <c r="O411" s="152">
        <f t="shared" si="30"/>
        <v>669.7296</v>
      </c>
    </row>
    <row r="412" spans="2:15" ht="17.25" x14ac:dyDescent="0.3">
      <c r="B412" s="146">
        <f t="shared" si="32"/>
        <v>411</v>
      </c>
      <c r="C412" s="147" t="s">
        <v>171</v>
      </c>
      <c r="D412" s="147" t="s">
        <v>170</v>
      </c>
      <c r="E412" s="147">
        <v>2008</v>
      </c>
      <c r="F412" s="147" t="s">
        <v>60</v>
      </c>
      <c r="G412" s="148" t="s">
        <v>58</v>
      </c>
      <c r="H412" s="150">
        <v>38.85</v>
      </c>
      <c r="I412" s="150">
        <v>0</v>
      </c>
      <c r="J412" s="150">
        <v>0</v>
      </c>
      <c r="K412" s="150">
        <v>0</v>
      </c>
      <c r="L412" s="150">
        <v>3.19</v>
      </c>
      <c r="M412" s="150">
        <f t="shared" si="33"/>
        <v>42.04</v>
      </c>
      <c r="N412" s="151">
        <f t="shared" si="31"/>
        <v>452.52</v>
      </c>
      <c r="O412" s="152">
        <f t="shared" si="30"/>
        <v>669.7296</v>
      </c>
    </row>
    <row r="413" spans="2:15" ht="17.25" x14ac:dyDescent="0.3">
      <c r="B413" s="146">
        <f t="shared" si="32"/>
        <v>412</v>
      </c>
      <c r="C413" s="147" t="s">
        <v>171</v>
      </c>
      <c r="D413" s="147" t="s">
        <v>170</v>
      </c>
      <c r="E413" s="147">
        <v>2009</v>
      </c>
      <c r="F413" s="147" t="s">
        <v>60</v>
      </c>
      <c r="G413" s="148" t="s">
        <v>58</v>
      </c>
      <c r="H413" s="150">
        <v>38.85</v>
      </c>
      <c r="I413" s="150">
        <v>0</v>
      </c>
      <c r="J413" s="150">
        <v>0</v>
      </c>
      <c r="K413" s="150">
        <v>0</v>
      </c>
      <c r="L413" s="150">
        <v>3.19</v>
      </c>
      <c r="M413" s="150">
        <f t="shared" si="33"/>
        <v>42.04</v>
      </c>
      <c r="N413" s="151">
        <f t="shared" si="31"/>
        <v>452.52</v>
      </c>
      <c r="O413" s="152">
        <f t="shared" si="30"/>
        <v>669.7296</v>
      </c>
    </row>
    <row r="414" spans="2:15" ht="17.25" x14ac:dyDescent="0.3">
      <c r="B414" s="146">
        <f t="shared" si="32"/>
        <v>413</v>
      </c>
      <c r="C414" s="147" t="s">
        <v>171</v>
      </c>
      <c r="D414" s="147" t="s">
        <v>170</v>
      </c>
      <c r="E414" s="147">
        <v>2010</v>
      </c>
      <c r="F414" s="147" t="s">
        <v>60</v>
      </c>
      <c r="G414" s="148" t="s">
        <v>58</v>
      </c>
      <c r="H414" s="150">
        <v>38.85</v>
      </c>
      <c r="I414" s="150">
        <v>0</v>
      </c>
      <c r="J414" s="150">
        <v>0</v>
      </c>
      <c r="K414" s="150">
        <v>0</v>
      </c>
      <c r="L414" s="150">
        <v>3.19</v>
      </c>
      <c r="M414" s="150">
        <f t="shared" si="33"/>
        <v>42.04</v>
      </c>
      <c r="N414" s="151">
        <f t="shared" si="31"/>
        <v>452.52</v>
      </c>
      <c r="O414" s="152">
        <f t="shared" si="30"/>
        <v>669.7296</v>
      </c>
    </row>
    <row r="415" spans="2:15" ht="17.25" x14ac:dyDescent="0.3">
      <c r="B415" s="146">
        <f t="shared" si="32"/>
        <v>414</v>
      </c>
      <c r="C415" s="147" t="s">
        <v>171</v>
      </c>
      <c r="D415" s="147" t="s">
        <v>170</v>
      </c>
      <c r="E415" s="147">
        <v>2011</v>
      </c>
      <c r="F415" s="147" t="s">
        <v>60</v>
      </c>
      <c r="G415" s="148" t="s">
        <v>58</v>
      </c>
      <c r="H415" s="150">
        <v>38.85</v>
      </c>
      <c r="I415" s="150">
        <v>0</v>
      </c>
      <c r="J415" s="150">
        <v>0</v>
      </c>
      <c r="K415" s="150">
        <v>0</v>
      </c>
      <c r="L415" s="150">
        <v>3.19</v>
      </c>
      <c r="M415" s="150">
        <f t="shared" si="33"/>
        <v>42.04</v>
      </c>
      <c r="N415" s="151">
        <f t="shared" si="31"/>
        <v>452.52</v>
      </c>
      <c r="O415" s="152">
        <f t="shared" si="30"/>
        <v>669.7296</v>
      </c>
    </row>
    <row r="416" spans="2:15" ht="17.25" x14ac:dyDescent="0.3">
      <c r="B416" s="146">
        <f t="shared" si="32"/>
        <v>415</v>
      </c>
      <c r="C416" s="147" t="s">
        <v>171</v>
      </c>
      <c r="D416" s="147" t="s">
        <v>170</v>
      </c>
      <c r="E416" s="147">
        <v>2012</v>
      </c>
      <c r="F416" s="147" t="s">
        <v>60</v>
      </c>
      <c r="G416" s="148" t="s">
        <v>58</v>
      </c>
      <c r="H416" s="150">
        <v>38.85</v>
      </c>
      <c r="I416" s="150">
        <v>0</v>
      </c>
      <c r="J416" s="150">
        <v>0</v>
      </c>
      <c r="K416" s="150">
        <v>0</v>
      </c>
      <c r="L416" s="150">
        <v>3.19</v>
      </c>
      <c r="M416" s="150">
        <f t="shared" si="33"/>
        <v>42.04</v>
      </c>
      <c r="N416" s="151">
        <f t="shared" si="31"/>
        <v>452.52</v>
      </c>
      <c r="O416" s="152">
        <f t="shared" si="30"/>
        <v>669.7296</v>
      </c>
    </row>
    <row r="417" spans="2:15" ht="17.25" x14ac:dyDescent="0.3">
      <c r="B417" s="146">
        <f t="shared" si="32"/>
        <v>416</v>
      </c>
      <c r="C417" s="147" t="s">
        <v>171</v>
      </c>
      <c r="D417" s="147" t="s">
        <v>87</v>
      </c>
      <c r="E417" s="147">
        <v>2101</v>
      </c>
      <c r="F417" s="147" t="s">
        <v>60</v>
      </c>
      <c r="G417" s="148" t="s">
        <v>58</v>
      </c>
      <c r="H417" s="150">
        <v>38.85</v>
      </c>
      <c r="I417" s="150">
        <v>0</v>
      </c>
      <c r="J417" s="150">
        <v>0</v>
      </c>
      <c r="K417" s="150">
        <v>0</v>
      </c>
      <c r="L417" s="150">
        <v>3.19</v>
      </c>
      <c r="M417" s="150">
        <f t="shared" si="33"/>
        <v>42.04</v>
      </c>
      <c r="N417" s="151">
        <f t="shared" si="31"/>
        <v>452.52</v>
      </c>
      <c r="O417" s="152">
        <f t="shared" si="30"/>
        <v>669.7296</v>
      </c>
    </row>
    <row r="418" spans="2:15" ht="17.25" x14ac:dyDescent="0.3">
      <c r="B418" s="146">
        <f t="shared" si="32"/>
        <v>417</v>
      </c>
      <c r="C418" s="147" t="s">
        <v>171</v>
      </c>
      <c r="D418" s="147" t="s">
        <v>87</v>
      </c>
      <c r="E418" s="147">
        <v>2102</v>
      </c>
      <c r="F418" s="147" t="s">
        <v>60</v>
      </c>
      <c r="G418" s="148" t="s">
        <v>58</v>
      </c>
      <c r="H418" s="150">
        <v>38.85</v>
      </c>
      <c r="I418" s="150">
        <v>0</v>
      </c>
      <c r="J418" s="150">
        <v>0</v>
      </c>
      <c r="K418" s="150">
        <v>0</v>
      </c>
      <c r="L418" s="150">
        <v>3.19</v>
      </c>
      <c r="M418" s="150">
        <f t="shared" si="33"/>
        <v>42.04</v>
      </c>
      <c r="N418" s="151">
        <f t="shared" si="31"/>
        <v>452.52</v>
      </c>
      <c r="O418" s="152">
        <f t="shared" si="30"/>
        <v>669.7296</v>
      </c>
    </row>
    <row r="419" spans="2:15" ht="17.25" x14ac:dyDescent="0.3">
      <c r="B419" s="146">
        <f t="shared" si="32"/>
        <v>418</v>
      </c>
      <c r="C419" s="147" t="s">
        <v>171</v>
      </c>
      <c r="D419" s="147" t="s">
        <v>87</v>
      </c>
      <c r="E419" s="147">
        <v>2103</v>
      </c>
      <c r="F419" s="147" t="s">
        <v>60</v>
      </c>
      <c r="G419" s="148" t="s">
        <v>58</v>
      </c>
      <c r="H419" s="150">
        <v>41.28</v>
      </c>
      <c r="I419" s="150">
        <v>0</v>
      </c>
      <c r="J419" s="150">
        <v>0</v>
      </c>
      <c r="K419" s="150">
        <v>0</v>
      </c>
      <c r="L419" s="150">
        <v>3.19</v>
      </c>
      <c r="M419" s="150">
        <f t="shared" si="33"/>
        <v>44.47</v>
      </c>
      <c r="N419" s="151">
        <f t="shared" si="31"/>
        <v>478.68</v>
      </c>
      <c r="O419" s="152">
        <f t="shared" si="30"/>
        <v>708.44640000000004</v>
      </c>
    </row>
    <row r="420" spans="2:15" ht="17.25" x14ac:dyDescent="0.3">
      <c r="B420" s="146">
        <f t="shared" si="32"/>
        <v>419</v>
      </c>
      <c r="C420" s="147" t="s">
        <v>171</v>
      </c>
      <c r="D420" s="147" t="s">
        <v>87</v>
      </c>
      <c r="E420" s="147">
        <v>2104</v>
      </c>
      <c r="F420" s="147" t="s">
        <v>60</v>
      </c>
      <c r="G420" s="148" t="s">
        <v>58</v>
      </c>
      <c r="H420" s="150">
        <v>41.28</v>
      </c>
      <c r="I420" s="150">
        <v>0</v>
      </c>
      <c r="J420" s="150">
        <v>0</v>
      </c>
      <c r="K420" s="150">
        <v>0</v>
      </c>
      <c r="L420" s="150">
        <v>3.19</v>
      </c>
      <c r="M420" s="150">
        <f t="shared" si="33"/>
        <v>44.47</v>
      </c>
      <c r="N420" s="151">
        <f t="shared" si="31"/>
        <v>478.68</v>
      </c>
      <c r="O420" s="152">
        <f t="shared" si="30"/>
        <v>708.44640000000004</v>
      </c>
    </row>
    <row r="421" spans="2:15" ht="17.25" x14ac:dyDescent="0.3">
      <c r="B421" s="146">
        <f t="shared" si="32"/>
        <v>420</v>
      </c>
      <c r="C421" s="147" t="s">
        <v>171</v>
      </c>
      <c r="D421" s="147" t="s">
        <v>87</v>
      </c>
      <c r="E421" s="147">
        <v>2105</v>
      </c>
      <c r="F421" s="147" t="s">
        <v>60</v>
      </c>
      <c r="G421" s="148" t="s">
        <v>58</v>
      </c>
      <c r="H421" s="150">
        <v>38.85</v>
      </c>
      <c r="I421" s="150">
        <v>0</v>
      </c>
      <c r="J421" s="150">
        <v>0</v>
      </c>
      <c r="K421" s="150">
        <v>0</v>
      </c>
      <c r="L421" s="150">
        <v>3.19</v>
      </c>
      <c r="M421" s="150">
        <f t="shared" si="33"/>
        <v>42.04</v>
      </c>
      <c r="N421" s="151">
        <f t="shared" si="31"/>
        <v>452.52</v>
      </c>
      <c r="O421" s="152">
        <f t="shared" si="30"/>
        <v>669.7296</v>
      </c>
    </row>
    <row r="422" spans="2:15" ht="17.25" x14ac:dyDescent="0.3">
      <c r="B422" s="146">
        <f t="shared" si="32"/>
        <v>421</v>
      </c>
      <c r="C422" s="147" t="s">
        <v>171</v>
      </c>
      <c r="D422" s="147" t="s">
        <v>87</v>
      </c>
      <c r="E422" s="147">
        <v>2106</v>
      </c>
      <c r="F422" s="147" t="s">
        <v>60</v>
      </c>
      <c r="G422" s="148" t="s">
        <v>58</v>
      </c>
      <c r="H422" s="150">
        <v>38.85</v>
      </c>
      <c r="I422" s="150">
        <v>0</v>
      </c>
      <c r="J422" s="150">
        <v>0</v>
      </c>
      <c r="K422" s="150">
        <v>0</v>
      </c>
      <c r="L422" s="150">
        <v>3.19</v>
      </c>
      <c r="M422" s="150">
        <f t="shared" si="33"/>
        <v>42.04</v>
      </c>
      <c r="N422" s="151">
        <f t="shared" si="31"/>
        <v>452.52</v>
      </c>
      <c r="O422" s="152">
        <f t="shared" si="30"/>
        <v>669.7296</v>
      </c>
    </row>
    <row r="423" spans="2:15" ht="17.25" x14ac:dyDescent="0.3">
      <c r="B423" s="146">
        <f t="shared" si="32"/>
        <v>422</v>
      </c>
      <c r="C423" s="147" t="s">
        <v>171</v>
      </c>
      <c r="D423" s="147" t="s">
        <v>87</v>
      </c>
      <c r="E423" s="147">
        <v>2107</v>
      </c>
      <c r="F423" s="147" t="s">
        <v>60</v>
      </c>
      <c r="G423" s="148" t="s">
        <v>58</v>
      </c>
      <c r="H423" s="150">
        <v>38.85</v>
      </c>
      <c r="I423" s="150">
        <v>0</v>
      </c>
      <c r="J423" s="150">
        <v>0</v>
      </c>
      <c r="K423" s="150">
        <v>0</v>
      </c>
      <c r="L423" s="150">
        <v>3.19</v>
      </c>
      <c r="M423" s="150">
        <f t="shared" si="33"/>
        <v>42.04</v>
      </c>
      <c r="N423" s="151">
        <f t="shared" si="31"/>
        <v>452.52</v>
      </c>
      <c r="O423" s="152">
        <f t="shared" si="30"/>
        <v>669.7296</v>
      </c>
    </row>
    <row r="424" spans="2:15" ht="17.25" x14ac:dyDescent="0.3">
      <c r="B424" s="146">
        <f t="shared" si="32"/>
        <v>423</v>
      </c>
      <c r="C424" s="147" t="s">
        <v>171</v>
      </c>
      <c r="D424" s="147" t="s">
        <v>87</v>
      </c>
      <c r="E424" s="147">
        <v>2108</v>
      </c>
      <c r="F424" s="147" t="s">
        <v>60</v>
      </c>
      <c r="G424" s="148" t="s">
        <v>58</v>
      </c>
      <c r="H424" s="150">
        <v>38.85</v>
      </c>
      <c r="I424" s="150">
        <v>0</v>
      </c>
      <c r="J424" s="150">
        <v>0</v>
      </c>
      <c r="K424" s="150">
        <v>0</v>
      </c>
      <c r="L424" s="150">
        <v>3.19</v>
      </c>
      <c r="M424" s="150">
        <f t="shared" si="33"/>
        <v>42.04</v>
      </c>
      <c r="N424" s="151">
        <f t="shared" si="31"/>
        <v>452.52</v>
      </c>
      <c r="O424" s="152">
        <f t="shared" si="30"/>
        <v>669.7296</v>
      </c>
    </row>
    <row r="425" spans="2:15" ht="17.25" x14ac:dyDescent="0.3">
      <c r="B425" s="146">
        <f t="shared" si="32"/>
        <v>424</v>
      </c>
      <c r="C425" s="147" t="s">
        <v>171</v>
      </c>
      <c r="D425" s="147" t="s">
        <v>87</v>
      </c>
      <c r="E425" s="147">
        <v>2109</v>
      </c>
      <c r="F425" s="147" t="s">
        <v>60</v>
      </c>
      <c r="G425" s="148" t="s">
        <v>58</v>
      </c>
      <c r="H425" s="137">
        <v>38.85</v>
      </c>
      <c r="I425" s="137">
        <v>0</v>
      </c>
      <c r="J425" s="137">
        <v>0</v>
      </c>
      <c r="K425" s="137">
        <v>0</v>
      </c>
      <c r="L425" s="137">
        <v>3.19</v>
      </c>
      <c r="M425" s="150">
        <f t="shared" si="33"/>
        <v>42.04</v>
      </c>
      <c r="N425" s="151">
        <f t="shared" si="31"/>
        <v>452.52</v>
      </c>
      <c r="O425" s="152">
        <f t="shared" si="30"/>
        <v>669.7296</v>
      </c>
    </row>
    <row r="426" spans="2:15" ht="17.25" x14ac:dyDescent="0.3">
      <c r="B426" s="146">
        <f t="shared" si="32"/>
        <v>425</v>
      </c>
      <c r="C426" s="147" t="s">
        <v>171</v>
      </c>
      <c r="D426" s="147" t="s">
        <v>87</v>
      </c>
      <c r="E426" s="147">
        <v>2110</v>
      </c>
      <c r="F426" s="147" t="s">
        <v>60</v>
      </c>
      <c r="G426" s="148" t="s">
        <v>58</v>
      </c>
      <c r="H426" s="137">
        <v>38.85</v>
      </c>
      <c r="I426" s="137">
        <v>0</v>
      </c>
      <c r="J426" s="137">
        <v>0</v>
      </c>
      <c r="K426" s="137">
        <v>0</v>
      </c>
      <c r="L426" s="137">
        <v>3.19</v>
      </c>
      <c r="M426" s="150">
        <f t="shared" si="33"/>
        <v>42.04</v>
      </c>
      <c r="N426" s="151">
        <f t="shared" si="31"/>
        <v>452.52</v>
      </c>
      <c r="O426" s="152">
        <f t="shared" si="30"/>
        <v>669.7296</v>
      </c>
    </row>
    <row r="427" spans="2:15" ht="17.25" x14ac:dyDescent="0.3">
      <c r="B427" s="146">
        <f t="shared" si="32"/>
        <v>426</v>
      </c>
      <c r="C427" s="147" t="s">
        <v>171</v>
      </c>
      <c r="D427" s="147" t="s">
        <v>87</v>
      </c>
      <c r="E427" s="147">
        <v>2111</v>
      </c>
      <c r="F427" s="147" t="s">
        <v>60</v>
      </c>
      <c r="G427" s="148" t="s">
        <v>58</v>
      </c>
      <c r="H427" s="150">
        <v>38.85</v>
      </c>
      <c r="I427" s="150">
        <v>0</v>
      </c>
      <c r="J427" s="150">
        <v>0</v>
      </c>
      <c r="K427" s="150">
        <v>0</v>
      </c>
      <c r="L427" s="150">
        <v>3.19</v>
      </c>
      <c r="M427" s="150">
        <f t="shared" si="33"/>
        <v>42.04</v>
      </c>
      <c r="N427" s="151">
        <f t="shared" si="31"/>
        <v>452.52</v>
      </c>
      <c r="O427" s="152">
        <f t="shared" si="30"/>
        <v>669.7296</v>
      </c>
    </row>
    <row r="428" spans="2:15" ht="17.25" x14ac:dyDescent="0.3">
      <c r="B428" s="146">
        <f t="shared" si="32"/>
        <v>427</v>
      </c>
      <c r="C428" s="147" t="s">
        <v>171</v>
      </c>
      <c r="D428" s="147" t="s">
        <v>87</v>
      </c>
      <c r="E428" s="147">
        <v>2112</v>
      </c>
      <c r="F428" s="147" t="s">
        <v>60</v>
      </c>
      <c r="G428" s="148" t="s">
        <v>58</v>
      </c>
      <c r="H428" s="150">
        <v>38.85</v>
      </c>
      <c r="I428" s="150">
        <v>0</v>
      </c>
      <c r="J428" s="150">
        <v>0</v>
      </c>
      <c r="K428" s="150">
        <v>0</v>
      </c>
      <c r="L428" s="150">
        <v>3.19</v>
      </c>
      <c r="M428" s="150">
        <f t="shared" si="33"/>
        <v>42.04</v>
      </c>
      <c r="N428" s="151">
        <f t="shared" si="31"/>
        <v>452.52</v>
      </c>
      <c r="O428" s="152">
        <f t="shared" si="30"/>
        <v>669.7296</v>
      </c>
    </row>
    <row r="429" spans="2:15" ht="17.25" x14ac:dyDescent="0.3">
      <c r="B429" s="146">
        <f t="shared" si="32"/>
        <v>428</v>
      </c>
      <c r="C429" s="147" t="s">
        <v>171</v>
      </c>
      <c r="D429" s="147" t="s">
        <v>88</v>
      </c>
      <c r="E429" s="147">
        <v>2201</v>
      </c>
      <c r="F429" s="147" t="s">
        <v>60</v>
      </c>
      <c r="G429" s="148" t="s">
        <v>58</v>
      </c>
      <c r="H429" s="150">
        <v>38.85</v>
      </c>
      <c r="I429" s="150">
        <v>0</v>
      </c>
      <c r="J429" s="150">
        <v>0</v>
      </c>
      <c r="K429" s="150">
        <v>0</v>
      </c>
      <c r="L429" s="150">
        <v>3.19</v>
      </c>
      <c r="M429" s="150">
        <f t="shared" si="33"/>
        <v>42.04</v>
      </c>
      <c r="N429" s="151">
        <f t="shared" si="31"/>
        <v>452.52</v>
      </c>
      <c r="O429" s="152">
        <f t="shared" si="30"/>
        <v>669.7296</v>
      </c>
    </row>
    <row r="430" spans="2:15" ht="17.25" x14ac:dyDescent="0.3">
      <c r="B430" s="146">
        <f t="shared" si="32"/>
        <v>429</v>
      </c>
      <c r="C430" s="147" t="s">
        <v>171</v>
      </c>
      <c r="D430" s="147" t="s">
        <v>88</v>
      </c>
      <c r="E430" s="147">
        <v>2202</v>
      </c>
      <c r="F430" s="147" t="s">
        <v>60</v>
      </c>
      <c r="G430" s="148" t="s">
        <v>58</v>
      </c>
      <c r="H430" s="150">
        <v>38.85</v>
      </c>
      <c r="I430" s="150">
        <v>0</v>
      </c>
      <c r="J430" s="150">
        <v>0</v>
      </c>
      <c r="K430" s="150">
        <v>0</v>
      </c>
      <c r="L430" s="150">
        <v>3.19</v>
      </c>
      <c r="M430" s="150">
        <f t="shared" si="33"/>
        <v>42.04</v>
      </c>
      <c r="N430" s="151">
        <f t="shared" si="31"/>
        <v>452.52</v>
      </c>
      <c r="O430" s="152">
        <f t="shared" si="30"/>
        <v>669.7296</v>
      </c>
    </row>
    <row r="431" spans="2:15" ht="17.25" x14ac:dyDescent="0.3">
      <c r="B431" s="146">
        <f t="shared" si="32"/>
        <v>430</v>
      </c>
      <c r="C431" s="147" t="s">
        <v>171</v>
      </c>
      <c r="D431" s="147" t="s">
        <v>88</v>
      </c>
      <c r="E431" s="147">
        <v>2203</v>
      </c>
      <c r="F431" s="147" t="s">
        <v>157</v>
      </c>
      <c r="G431" s="148" t="s">
        <v>157</v>
      </c>
      <c r="H431" s="150">
        <v>0</v>
      </c>
      <c r="I431" s="150">
        <v>0</v>
      </c>
      <c r="J431" s="150">
        <v>0</v>
      </c>
      <c r="K431" s="150">
        <v>0</v>
      </c>
      <c r="L431" s="150">
        <v>0</v>
      </c>
      <c r="M431" s="150">
        <f t="shared" si="33"/>
        <v>0</v>
      </c>
      <c r="N431" s="151">
        <f t="shared" si="31"/>
        <v>0</v>
      </c>
      <c r="O431" s="152">
        <f>N431*2</f>
        <v>0</v>
      </c>
    </row>
    <row r="432" spans="2:15" ht="17.25" x14ac:dyDescent="0.3">
      <c r="B432" s="146">
        <f t="shared" si="32"/>
        <v>431</v>
      </c>
      <c r="C432" s="147" t="s">
        <v>171</v>
      </c>
      <c r="D432" s="147" t="s">
        <v>88</v>
      </c>
      <c r="E432" s="147">
        <v>2204</v>
      </c>
      <c r="F432" s="147" t="s">
        <v>60</v>
      </c>
      <c r="G432" s="148" t="s">
        <v>58</v>
      </c>
      <c r="H432" s="150">
        <v>41.28</v>
      </c>
      <c r="I432" s="150">
        <v>0</v>
      </c>
      <c r="J432" s="150">
        <v>0</v>
      </c>
      <c r="K432" s="150">
        <v>0</v>
      </c>
      <c r="L432" s="150">
        <v>3.19</v>
      </c>
      <c r="M432" s="150">
        <f t="shared" si="33"/>
        <v>44.47</v>
      </c>
      <c r="N432" s="151">
        <f t="shared" si="31"/>
        <v>478.68</v>
      </c>
      <c r="O432" s="152">
        <f t="shared" ref="O432:O452" si="34">N432*1.48</f>
        <v>708.44640000000004</v>
      </c>
    </row>
    <row r="433" spans="2:15" ht="17.25" x14ac:dyDescent="0.3">
      <c r="B433" s="146">
        <f t="shared" si="32"/>
        <v>432</v>
      </c>
      <c r="C433" s="147" t="s">
        <v>171</v>
      </c>
      <c r="D433" s="147" t="s">
        <v>88</v>
      </c>
      <c r="E433" s="147">
        <v>2205</v>
      </c>
      <c r="F433" s="147" t="s">
        <v>60</v>
      </c>
      <c r="G433" s="148" t="s">
        <v>58</v>
      </c>
      <c r="H433" s="150">
        <v>38.85</v>
      </c>
      <c r="I433" s="150">
        <v>0</v>
      </c>
      <c r="J433" s="150">
        <v>0</v>
      </c>
      <c r="K433" s="150">
        <v>0</v>
      </c>
      <c r="L433" s="150">
        <v>3.19</v>
      </c>
      <c r="M433" s="150">
        <f t="shared" si="33"/>
        <v>42.04</v>
      </c>
      <c r="N433" s="151">
        <f t="shared" si="31"/>
        <v>452.52</v>
      </c>
      <c r="O433" s="152">
        <f t="shared" si="34"/>
        <v>669.7296</v>
      </c>
    </row>
    <row r="434" spans="2:15" ht="17.25" x14ac:dyDescent="0.3">
      <c r="B434" s="146">
        <f t="shared" si="32"/>
        <v>433</v>
      </c>
      <c r="C434" s="147" t="s">
        <v>171</v>
      </c>
      <c r="D434" s="147" t="s">
        <v>88</v>
      </c>
      <c r="E434" s="147">
        <v>2206</v>
      </c>
      <c r="F434" s="147" t="s">
        <v>60</v>
      </c>
      <c r="G434" s="148" t="s">
        <v>58</v>
      </c>
      <c r="H434" s="150">
        <v>38.85</v>
      </c>
      <c r="I434" s="150">
        <v>0</v>
      </c>
      <c r="J434" s="150">
        <v>0</v>
      </c>
      <c r="K434" s="150">
        <v>0</v>
      </c>
      <c r="L434" s="150">
        <v>3.19</v>
      </c>
      <c r="M434" s="150">
        <f t="shared" si="33"/>
        <v>42.04</v>
      </c>
      <c r="N434" s="151">
        <f t="shared" si="31"/>
        <v>452.52</v>
      </c>
      <c r="O434" s="152">
        <f t="shared" si="34"/>
        <v>669.7296</v>
      </c>
    </row>
    <row r="435" spans="2:15" ht="17.25" x14ac:dyDescent="0.3">
      <c r="B435" s="146">
        <f t="shared" si="32"/>
        <v>434</v>
      </c>
      <c r="C435" s="147" t="s">
        <v>171</v>
      </c>
      <c r="D435" s="147" t="s">
        <v>88</v>
      </c>
      <c r="E435" s="147">
        <v>2207</v>
      </c>
      <c r="F435" s="147" t="s">
        <v>60</v>
      </c>
      <c r="G435" s="148" t="s">
        <v>58</v>
      </c>
      <c r="H435" s="150">
        <v>38.85</v>
      </c>
      <c r="I435" s="150">
        <v>0</v>
      </c>
      <c r="J435" s="150">
        <v>0</v>
      </c>
      <c r="K435" s="150">
        <v>0</v>
      </c>
      <c r="L435" s="150">
        <v>3.19</v>
      </c>
      <c r="M435" s="150">
        <f t="shared" si="33"/>
        <v>42.04</v>
      </c>
      <c r="N435" s="151">
        <f t="shared" si="31"/>
        <v>452.52</v>
      </c>
      <c r="O435" s="152">
        <f t="shared" si="34"/>
        <v>669.7296</v>
      </c>
    </row>
    <row r="436" spans="2:15" ht="17.25" x14ac:dyDescent="0.3">
      <c r="B436" s="146">
        <f t="shared" si="32"/>
        <v>435</v>
      </c>
      <c r="C436" s="147" t="s">
        <v>171</v>
      </c>
      <c r="D436" s="147" t="s">
        <v>88</v>
      </c>
      <c r="E436" s="147">
        <v>2208</v>
      </c>
      <c r="F436" s="147" t="s">
        <v>60</v>
      </c>
      <c r="G436" s="148" t="s">
        <v>58</v>
      </c>
      <c r="H436" s="150">
        <v>38.85</v>
      </c>
      <c r="I436" s="150">
        <v>0</v>
      </c>
      <c r="J436" s="150">
        <v>0</v>
      </c>
      <c r="K436" s="150">
        <v>0</v>
      </c>
      <c r="L436" s="150">
        <v>3.19</v>
      </c>
      <c r="M436" s="150">
        <f t="shared" si="33"/>
        <v>42.04</v>
      </c>
      <c r="N436" s="151">
        <f t="shared" si="31"/>
        <v>452.52</v>
      </c>
      <c r="O436" s="152">
        <f t="shared" si="34"/>
        <v>669.7296</v>
      </c>
    </row>
    <row r="437" spans="2:15" ht="17.25" x14ac:dyDescent="0.3">
      <c r="B437" s="146">
        <f t="shared" si="32"/>
        <v>436</v>
      </c>
      <c r="C437" s="147" t="s">
        <v>171</v>
      </c>
      <c r="D437" s="147" t="s">
        <v>88</v>
      </c>
      <c r="E437" s="147">
        <v>2209</v>
      </c>
      <c r="F437" s="147" t="s">
        <v>60</v>
      </c>
      <c r="G437" s="148" t="s">
        <v>58</v>
      </c>
      <c r="H437" s="150">
        <v>38.85</v>
      </c>
      <c r="I437" s="150">
        <v>0</v>
      </c>
      <c r="J437" s="150">
        <v>0</v>
      </c>
      <c r="K437" s="150">
        <v>0</v>
      </c>
      <c r="L437" s="150">
        <v>3.19</v>
      </c>
      <c r="M437" s="150">
        <f t="shared" si="33"/>
        <v>42.04</v>
      </c>
      <c r="N437" s="151">
        <f t="shared" si="31"/>
        <v>452.52</v>
      </c>
      <c r="O437" s="152">
        <f t="shared" si="34"/>
        <v>669.7296</v>
      </c>
    </row>
    <row r="438" spans="2:15" ht="17.25" x14ac:dyDescent="0.3">
      <c r="B438" s="146">
        <f t="shared" si="32"/>
        <v>437</v>
      </c>
      <c r="C438" s="147" t="s">
        <v>171</v>
      </c>
      <c r="D438" s="147" t="s">
        <v>88</v>
      </c>
      <c r="E438" s="147">
        <v>2210</v>
      </c>
      <c r="F438" s="147" t="s">
        <v>60</v>
      </c>
      <c r="G438" s="148" t="s">
        <v>58</v>
      </c>
      <c r="H438" s="150">
        <v>38.85</v>
      </c>
      <c r="I438" s="150">
        <v>0</v>
      </c>
      <c r="J438" s="150">
        <v>0</v>
      </c>
      <c r="K438" s="150">
        <v>0</v>
      </c>
      <c r="L438" s="150">
        <v>3.19</v>
      </c>
      <c r="M438" s="150">
        <f t="shared" si="33"/>
        <v>42.04</v>
      </c>
      <c r="N438" s="151">
        <f t="shared" si="31"/>
        <v>452.52</v>
      </c>
      <c r="O438" s="152">
        <f t="shared" si="34"/>
        <v>669.7296</v>
      </c>
    </row>
    <row r="439" spans="2:15" ht="17.25" x14ac:dyDescent="0.3">
      <c r="B439" s="146">
        <f t="shared" si="32"/>
        <v>438</v>
      </c>
      <c r="C439" s="147" t="s">
        <v>171</v>
      </c>
      <c r="D439" s="147" t="s">
        <v>88</v>
      </c>
      <c r="E439" s="147">
        <v>2211</v>
      </c>
      <c r="F439" s="147" t="s">
        <v>60</v>
      </c>
      <c r="G439" s="148" t="s">
        <v>58</v>
      </c>
      <c r="H439" s="150">
        <v>38.85</v>
      </c>
      <c r="I439" s="150">
        <v>0</v>
      </c>
      <c r="J439" s="150">
        <v>0</v>
      </c>
      <c r="K439" s="150">
        <v>0</v>
      </c>
      <c r="L439" s="150">
        <v>3.19</v>
      </c>
      <c r="M439" s="150">
        <f t="shared" si="33"/>
        <v>42.04</v>
      </c>
      <c r="N439" s="151">
        <f t="shared" si="31"/>
        <v>452.52</v>
      </c>
      <c r="O439" s="152">
        <f t="shared" si="34"/>
        <v>669.7296</v>
      </c>
    </row>
    <row r="440" spans="2:15" ht="17.25" x14ac:dyDescent="0.3">
      <c r="B440" s="146">
        <f t="shared" si="32"/>
        <v>439</v>
      </c>
      <c r="C440" s="147" t="s">
        <v>171</v>
      </c>
      <c r="D440" s="147" t="s">
        <v>88</v>
      </c>
      <c r="E440" s="147">
        <v>2212</v>
      </c>
      <c r="F440" s="147" t="s">
        <v>60</v>
      </c>
      <c r="G440" s="148" t="s">
        <v>58</v>
      </c>
      <c r="H440" s="150">
        <v>38.85</v>
      </c>
      <c r="I440" s="150">
        <v>0</v>
      </c>
      <c r="J440" s="150">
        <v>0</v>
      </c>
      <c r="K440" s="150">
        <v>0</v>
      </c>
      <c r="L440" s="150">
        <v>3.19</v>
      </c>
      <c r="M440" s="150">
        <f t="shared" si="33"/>
        <v>42.04</v>
      </c>
      <c r="N440" s="151">
        <f t="shared" si="31"/>
        <v>452.52</v>
      </c>
      <c r="O440" s="152">
        <f t="shared" si="34"/>
        <v>669.7296</v>
      </c>
    </row>
    <row r="441" spans="2:15" ht="17.25" x14ac:dyDescent="0.3">
      <c r="B441" s="146">
        <f t="shared" si="32"/>
        <v>440</v>
      </c>
      <c r="C441" s="147" t="s">
        <v>171</v>
      </c>
      <c r="D441" s="147" t="s">
        <v>89</v>
      </c>
      <c r="E441" s="147">
        <v>2301</v>
      </c>
      <c r="F441" s="147" t="s">
        <v>60</v>
      </c>
      <c r="G441" s="148" t="s">
        <v>58</v>
      </c>
      <c r="H441" s="150">
        <v>38.85</v>
      </c>
      <c r="I441" s="150">
        <v>0</v>
      </c>
      <c r="J441" s="150">
        <v>0</v>
      </c>
      <c r="K441" s="150">
        <v>0</v>
      </c>
      <c r="L441" s="150">
        <v>3.19</v>
      </c>
      <c r="M441" s="150">
        <f t="shared" si="33"/>
        <v>42.04</v>
      </c>
      <c r="N441" s="151">
        <f t="shared" si="31"/>
        <v>452.52</v>
      </c>
      <c r="O441" s="152">
        <f t="shared" si="34"/>
        <v>669.7296</v>
      </c>
    </row>
    <row r="442" spans="2:15" ht="17.25" x14ac:dyDescent="0.3">
      <c r="B442" s="146">
        <f t="shared" si="32"/>
        <v>441</v>
      </c>
      <c r="C442" s="147" t="s">
        <v>171</v>
      </c>
      <c r="D442" s="147" t="s">
        <v>89</v>
      </c>
      <c r="E442" s="147">
        <v>2302</v>
      </c>
      <c r="F442" s="147" t="s">
        <v>60</v>
      </c>
      <c r="G442" s="148" t="s">
        <v>58</v>
      </c>
      <c r="H442" s="150">
        <v>38.85</v>
      </c>
      <c r="I442" s="150">
        <v>0</v>
      </c>
      <c r="J442" s="150">
        <v>0</v>
      </c>
      <c r="K442" s="150">
        <v>0</v>
      </c>
      <c r="L442" s="150">
        <v>3.19</v>
      </c>
      <c r="M442" s="150">
        <f t="shared" si="33"/>
        <v>42.04</v>
      </c>
      <c r="N442" s="151">
        <f t="shared" si="31"/>
        <v>452.52</v>
      </c>
      <c r="O442" s="152">
        <f t="shared" si="34"/>
        <v>669.7296</v>
      </c>
    </row>
    <row r="443" spans="2:15" ht="17.25" x14ac:dyDescent="0.3">
      <c r="B443" s="146">
        <f t="shared" si="32"/>
        <v>442</v>
      </c>
      <c r="C443" s="147" t="s">
        <v>171</v>
      </c>
      <c r="D443" s="147" t="s">
        <v>89</v>
      </c>
      <c r="E443" s="147">
        <v>2303</v>
      </c>
      <c r="F443" s="147" t="s">
        <v>60</v>
      </c>
      <c r="G443" s="148" t="s">
        <v>58</v>
      </c>
      <c r="H443" s="150">
        <v>41.28</v>
      </c>
      <c r="I443" s="150">
        <v>0</v>
      </c>
      <c r="J443" s="150">
        <v>0</v>
      </c>
      <c r="K443" s="150">
        <v>0</v>
      </c>
      <c r="L443" s="150">
        <v>3.19</v>
      </c>
      <c r="M443" s="150">
        <f t="shared" si="33"/>
        <v>44.47</v>
      </c>
      <c r="N443" s="151">
        <f t="shared" si="31"/>
        <v>478.68</v>
      </c>
      <c r="O443" s="152">
        <f t="shared" si="34"/>
        <v>708.44640000000004</v>
      </c>
    </row>
    <row r="444" spans="2:15" ht="17.25" x14ac:dyDescent="0.3">
      <c r="B444" s="146">
        <f t="shared" si="32"/>
        <v>443</v>
      </c>
      <c r="C444" s="147" t="s">
        <v>171</v>
      </c>
      <c r="D444" s="147" t="s">
        <v>89</v>
      </c>
      <c r="E444" s="147">
        <v>2304</v>
      </c>
      <c r="F444" s="147" t="s">
        <v>60</v>
      </c>
      <c r="G444" s="148" t="s">
        <v>58</v>
      </c>
      <c r="H444" s="150">
        <v>41.28</v>
      </c>
      <c r="I444" s="150">
        <v>0</v>
      </c>
      <c r="J444" s="150">
        <v>0</v>
      </c>
      <c r="K444" s="150">
        <v>0</v>
      </c>
      <c r="L444" s="150">
        <v>3.19</v>
      </c>
      <c r="M444" s="150">
        <f t="shared" si="33"/>
        <v>44.47</v>
      </c>
      <c r="N444" s="151">
        <f t="shared" si="31"/>
        <v>478.68</v>
      </c>
      <c r="O444" s="152">
        <f t="shared" si="34"/>
        <v>708.44640000000004</v>
      </c>
    </row>
    <row r="445" spans="2:15" ht="17.25" x14ac:dyDescent="0.3">
      <c r="B445" s="146">
        <f t="shared" si="32"/>
        <v>444</v>
      </c>
      <c r="C445" s="147" t="s">
        <v>171</v>
      </c>
      <c r="D445" s="147" t="s">
        <v>89</v>
      </c>
      <c r="E445" s="147">
        <v>2305</v>
      </c>
      <c r="F445" s="147" t="s">
        <v>60</v>
      </c>
      <c r="G445" s="148" t="s">
        <v>58</v>
      </c>
      <c r="H445" s="150">
        <v>38.85</v>
      </c>
      <c r="I445" s="150">
        <v>0</v>
      </c>
      <c r="J445" s="150">
        <v>0</v>
      </c>
      <c r="K445" s="150">
        <v>0</v>
      </c>
      <c r="L445" s="150">
        <v>3.19</v>
      </c>
      <c r="M445" s="150">
        <f t="shared" si="33"/>
        <v>42.04</v>
      </c>
      <c r="N445" s="151">
        <f t="shared" si="31"/>
        <v>452.52</v>
      </c>
      <c r="O445" s="152">
        <f t="shared" si="34"/>
        <v>669.7296</v>
      </c>
    </row>
    <row r="446" spans="2:15" ht="17.25" x14ac:dyDescent="0.3">
      <c r="B446" s="146">
        <f t="shared" si="32"/>
        <v>445</v>
      </c>
      <c r="C446" s="147" t="s">
        <v>171</v>
      </c>
      <c r="D446" s="147" t="s">
        <v>89</v>
      </c>
      <c r="E446" s="147">
        <v>2306</v>
      </c>
      <c r="F446" s="147" t="s">
        <v>60</v>
      </c>
      <c r="G446" s="148" t="s">
        <v>58</v>
      </c>
      <c r="H446" s="150">
        <v>38.85</v>
      </c>
      <c r="I446" s="150">
        <v>0</v>
      </c>
      <c r="J446" s="150">
        <v>0</v>
      </c>
      <c r="K446" s="150">
        <v>0</v>
      </c>
      <c r="L446" s="150">
        <v>3.19</v>
      </c>
      <c r="M446" s="150">
        <f t="shared" si="33"/>
        <v>42.04</v>
      </c>
      <c r="N446" s="151">
        <f t="shared" si="31"/>
        <v>452.52</v>
      </c>
      <c r="O446" s="152">
        <f t="shared" si="34"/>
        <v>669.7296</v>
      </c>
    </row>
    <row r="447" spans="2:15" ht="17.25" x14ac:dyDescent="0.3">
      <c r="B447" s="146">
        <f t="shared" si="32"/>
        <v>446</v>
      </c>
      <c r="C447" s="147" t="s">
        <v>171</v>
      </c>
      <c r="D447" s="147" t="s">
        <v>89</v>
      </c>
      <c r="E447" s="147">
        <v>2307</v>
      </c>
      <c r="F447" s="147" t="s">
        <v>60</v>
      </c>
      <c r="G447" s="148" t="s">
        <v>58</v>
      </c>
      <c r="H447" s="150">
        <v>38.85</v>
      </c>
      <c r="I447" s="150">
        <v>0</v>
      </c>
      <c r="J447" s="150">
        <v>0</v>
      </c>
      <c r="K447" s="150">
        <v>0</v>
      </c>
      <c r="L447" s="150">
        <v>3.19</v>
      </c>
      <c r="M447" s="150">
        <f t="shared" si="33"/>
        <v>42.04</v>
      </c>
      <c r="N447" s="151">
        <f t="shared" si="31"/>
        <v>452.52</v>
      </c>
      <c r="O447" s="152">
        <f t="shared" si="34"/>
        <v>669.7296</v>
      </c>
    </row>
    <row r="448" spans="2:15" ht="17.25" x14ac:dyDescent="0.3">
      <c r="B448" s="146">
        <f t="shared" si="32"/>
        <v>447</v>
      </c>
      <c r="C448" s="147" t="s">
        <v>171</v>
      </c>
      <c r="D448" s="147" t="s">
        <v>89</v>
      </c>
      <c r="E448" s="147">
        <v>2308</v>
      </c>
      <c r="F448" s="147" t="s">
        <v>60</v>
      </c>
      <c r="G448" s="148" t="s">
        <v>58</v>
      </c>
      <c r="H448" s="150">
        <v>38.85</v>
      </c>
      <c r="I448" s="150">
        <v>0</v>
      </c>
      <c r="J448" s="150">
        <v>0</v>
      </c>
      <c r="K448" s="150">
        <v>0</v>
      </c>
      <c r="L448" s="150">
        <v>3.19</v>
      </c>
      <c r="M448" s="150">
        <f t="shared" si="33"/>
        <v>42.04</v>
      </c>
      <c r="N448" s="151">
        <f t="shared" si="31"/>
        <v>452.52</v>
      </c>
      <c r="O448" s="152">
        <f t="shared" si="34"/>
        <v>669.7296</v>
      </c>
    </row>
    <row r="449" spans="2:15" ht="17.25" x14ac:dyDescent="0.3">
      <c r="B449" s="146">
        <f t="shared" si="32"/>
        <v>448</v>
      </c>
      <c r="C449" s="147" t="s">
        <v>171</v>
      </c>
      <c r="D449" s="147" t="s">
        <v>89</v>
      </c>
      <c r="E449" s="147">
        <v>2309</v>
      </c>
      <c r="F449" s="147" t="s">
        <v>60</v>
      </c>
      <c r="G449" s="148" t="s">
        <v>58</v>
      </c>
      <c r="H449" s="150">
        <v>38.85</v>
      </c>
      <c r="I449" s="150">
        <v>0</v>
      </c>
      <c r="J449" s="150">
        <v>0</v>
      </c>
      <c r="K449" s="150">
        <v>0</v>
      </c>
      <c r="L449" s="150">
        <v>3.19</v>
      </c>
      <c r="M449" s="150">
        <f t="shared" si="33"/>
        <v>42.04</v>
      </c>
      <c r="N449" s="151">
        <f t="shared" si="31"/>
        <v>452.52</v>
      </c>
      <c r="O449" s="152">
        <f t="shared" si="34"/>
        <v>669.7296</v>
      </c>
    </row>
    <row r="450" spans="2:15" ht="17.25" x14ac:dyDescent="0.3">
      <c r="B450" s="146">
        <f t="shared" si="32"/>
        <v>449</v>
      </c>
      <c r="C450" s="147" t="s">
        <v>171</v>
      </c>
      <c r="D450" s="147" t="s">
        <v>89</v>
      </c>
      <c r="E450" s="147">
        <v>2310</v>
      </c>
      <c r="F450" s="147" t="s">
        <v>60</v>
      </c>
      <c r="G450" s="148" t="s">
        <v>58</v>
      </c>
      <c r="H450" s="150">
        <v>38.85</v>
      </c>
      <c r="I450" s="150">
        <v>0</v>
      </c>
      <c r="J450" s="150">
        <v>0</v>
      </c>
      <c r="K450" s="150">
        <v>0</v>
      </c>
      <c r="L450" s="150">
        <v>3.19</v>
      </c>
      <c r="M450" s="150">
        <f t="shared" si="33"/>
        <v>42.04</v>
      </c>
      <c r="N450" s="151">
        <f t="shared" ref="N450:N513" si="35">ROUND(M450*10.764,2)</f>
        <v>452.52</v>
      </c>
      <c r="O450" s="152">
        <f t="shared" si="34"/>
        <v>669.7296</v>
      </c>
    </row>
    <row r="451" spans="2:15" ht="17.25" x14ac:dyDescent="0.3">
      <c r="B451" s="146">
        <f t="shared" ref="B451:B514" si="36">B450+1</f>
        <v>450</v>
      </c>
      <c r="C451" s="147" t="s">
        <v>171</v>
      </c>
      <c r="D451" s="147" t="s">
        <v>89</v>
      </c>
      <c r="E451" s="147">
        <v>2311</v>
      </c>
      <c r="F451" s="147" t="s">
        <v>60</v>
      </c>
      <c r="G451" s="148" t="s">
        <v>58</v>
      </c>
      <c r="H451" s="150">
        <v>38.85</v>
      </c>
      <c r="I451" s="150">
        <v>0</v>
      </c>
      <c r="J451" s="150">
        <v>0</v>
      </c>
      <c r="K451" s="150">
        <v>0</v>
      </c>
      <c r="L451" s="150">
        <v>3.19</v>
      </c>
      <c r="M451" s="150">
        <f t="shared" ref="M451:M514" si="37">SUM(H451:L451)</f>
        <v>42.04</v>
      </c>
      <c r="N451" s="151">
        <f t="shared" si="35"/>
        <v>452.52</v>
      </c>
      <c r="O451" s="152">
        <f t="shared" si="34"/>
        <v>669.7296</v>
      </c>
    </row>
    <row r="452" spans="2:15" ht="17.25" x14ac:dyDescent="0.3">
      <c r="B452" s="146">
        <f t="shared" si="36"/>
        <v>451</v>
      </c>
      <c r="C452" s="147" t="s">
        <v>171</v>
      </c>
      <c r="D452" s="147" t="s">
        <v>89</v>
      </c>
      <c r="E452" s="147">
        <v>2312</v>
      </c>
      <c r="F452" s="147" t="s">
        <v>60</v>
      </c>
      <c r="G452" s="148" t="s">
        <v>58</v>
      </c>
      <c r="H452" s="150">
        <v>38.85</v>
      </c>
      <c r="I452" s="150">
        <v>0</v>
      </c>
      <c r="J452" s="150">
        <v>0</v>
      </c>
      <c r="K452" s="150">
        <v>0</v>
      </c>
      <c r="L452" s="150">
        <v>3.19</v>
      </c>
      <c r="M452" s="150">
        <f t="shared" si="37"/>
        <v>42.04</v>
      </c>
      <c r="N452" s="151">
        <f t="shared" si="35"/>
        <v>452.52</v>
      </c>
      <c r="O452" s="152">
        <f t="shared" si="34"/>
        <v>669.7296</v>
      </c>
    </row>
    <row r="453" spans="2:15" ht="17.25" hidden="1" x14ac:dyDescent="0.3">
      <c r="B453" s="146">
        <f t="shared" si="36"/>
        <v>452</v>
      </c>
      <c r="C453" s="147" t="s">
        <v>173</v>
      </c>
      <c r="D453" s="153" t="s">
        <v>172</v>
      </c>
      <c r="E453" s="147">
        <v>17</v>
      </c>
      <c r="F453" s="147" t="s">
        <v>57</v>
      </c>
      <c r="G453" s="148" t="s">
        <v>58</v>
      </c>
      <c r="H453" s="150">
        <v>107.1</v>
      </c>
      <c r="I453" s="150">
        <v>0</v>
      </c>
      <c r="J453" s="150">
        <v>38.520000000000003</v>
      </c>
      <c r="K453" s="150">
        <v>0</v>
      </c>
      <c r="L453" s="150">
        <v>0</v>
      </c>
      <c r="M453" s="150">
        <f t="shared" si="37"/>
        <v>145.62</v>
      </c>
      <c r="N453" s="151">
        <f t="shared" si="35"/>
        <v>1567.45</v>
      </c>
      <c r="O453" s="152">
        <f t="shared" ref="O453:O459" si="38">N453*2</f>
        <v>3134.9</v>
      </c>
    </row>
    <row r="454" spans="2:15" ht="17.25" hidden="1" x14ac:dyDescent="0.3">
      <c r="B454" s="146">
        <f t="shared" si="36"/>
        <v>453</v>
      </c>
      <c r="C454" s="147" t="s">
        <v>173</v>
      </c>
      <c r="D454" s="153" t="s">
        <v>172</v>
      </c>
      <c r="E454" s="147">
        <v>18</v>
      </c>
      <c r="F454" s="147" t="s">
        <v>57</v>
      </c>
      <c r="G454" s="148" t="s">
        <v>58</v>
      </c>
      <c r="H454" s="150">
        <v>30.27</v>
      </c>
      <c r="I454" s="150">
        <v>0</v>
      </c>
      <c r="J454" s="150">
        <v>14.78</v>
      </c>
      <c r="K454" s="150">
        <v>0</v>
      </c>
      <c r="L454" s="150">
        <v>0</v>
      </c>
      <c r="M454" s="150">
        <f t="shared" si="37"/>
        <v>45.05</v>
      </c>
      <c r="N454" s="151">
        <f t="shared" si="35"/>
        <v>484.92</v>
      </c>
      <c r="O454" s="152">
        <f t="shared" si="38"/>
        <v>969.84</v>
      </c>
    </row>
    <row r="455" spans="2:15" ht="17.25" hidden="1" x14ac:dyDescent="0.3">
      <c r="B455" s="146">
        <f t="shared" si="36"/>
        <v>454</v>
      </c>
      <c r="C455" s="147" t="s">
        <v>173</v>
      </c>
      <c r="D455" s="153" t="s">
        <v>172</v>
      </c>
      <c r="E455" s="147">
        <v>19</v>
      </c>
      <c r="F455" s="147" t="s">
        <v>57</v>
      </c>
      <c r="G455" s="148" t="s">
        <v>58</v>
      </c>
      <c r="H455" s="150">
        <v>51.58</v>
      </c>
      <c r="I455" s="150">
        <v>0</v>
      </c>
      <c r="J455" s="150">
        <v>25.3</v>
      </c>
      <c r="K455" s="150">
        <v>0</v>
      </c>
      <c r="L455" s="150">
        <v>0</v>
      </c>
      <c r="M455" s="150">
        <f t="shared" si="37"/>
        <v>76.88</v>
      </c>
      <c r="N455" s="151">
        <f t="shared" si="35"/>
        <v>827.54</v>
      </c>
      <c r="O455" s="152">
        <f t="shared" si="38"/>
        <v>1655.08</v>
      </c>
    </row>
    <row r="456" spans="2:15" ht="17.25" hidden="1" x14ac:dyDescent="0.3">
      <c r="B456" s="146">
        <f t="shared" si="36"/>
        <v>455</v>
      </c>
      <c r="C456" s="147" t="s">
        <v>173</v>
      </c>
      <c r="D456" s="153" t="s">
        <v>172</v>
      </c>
      <c r="E456" s="147">
        <v>20</v>
      </c>
      <c r="F456" s="147" t="s">
        <v>57</v>
      </c>
      <c r="G456" s="148" t="s">
        <v>58</v>
      </c>
      <c r="H456" s="150">
        <v>17.579999999999998</v>
      </c>
      <c r="I456" s="150">
        <v>0</v>
      </c>
      <c r="J456" s="150">
        <v>0</v>
      </c>
      <c r="K456" s="150">
        <v>0</v>
      </c>
      <c r="L456" s="150">
        <v>0</v>
      </c>
      <c r="M456" s="150">
        <f t="shared" si="37"/>
        <v>17.579999999999998</v>
      </c>
      <c r="N456" s="151">
        <f t="shared" si="35"/>
        <v>189.23</v>
      </c>
      <c r="O456" s="152">
        <f t="shared" si="38"/>
        <v>378.46</v>
      </c>
    </row>
    <row r="457" spans="2:15" ht="17.25" hidden="1" x14ac:dyDescent="0.3">
      <c r="B457" s="146">
        <f t="shared" si="36"/>
        <v>456</v>
      </c>
      <c r="C457" s="147" t="s">
        <v>173</v>
      </c>
      <c r="D457" s="153" t="s">
        <v>172</v>
      </c>
      <c r="E457" s="147">
        <v>21</v>
      </c>
      <c r="F457" s="147" t="s">
        <v>57</v>
      </c>
      <c r="G457" s="148" t="s">
        <v>58</v>
      </c>
      <c r="H457" s="150">
        <v>51.58</v>
      </c>
      <c r="I457" s="150">
        <v>0</v>
      </c>
      <c r="J457" s="150">
        <v>25.3</v>
      </c>
      <c r="K457" s="150">
        <v>0</v>
      </c>
      <c r="L457" s="150">
        <v>0</v>
      </c>
      <c r="M457" s="150">
        <f t="shared" si="37"/>
        <v>76.88</v>
      </c>
      <c r="N457" s="151">
        <f t="shared" si="35"/>
        <v>827.54</v>
      </c>
      <c r="O457" s="152">
        <f t="shared" si="38"/>
        <v>1655.08</v>
      </c>
    </row>
    <row r="458" spans="2:15" ht="17.25" hidden="1" x14ac:dyDescent="0.3">
      <c r="B458" s="146">
        <f t="shared" si="36"/>
        <v>457</v>
      </c>
      <c r="C458" s="147" t="s">
        <v>173</v>
      </c>
      <c r="D458" s="153" t="s">
        <v>172</v>
      </c>
      <c r="E458" s="147">
        <v>22</v>
      </c>
      <c r="F458" s="147" t="s">
        <v>57</v>
      </c>
      <c r="G458" s="148" t="s">
        <v>58</v>
      </c>
      <c r="H458" s="150">
        <v>30.27</v>
      </c>
      <c r="I458" s="150">
        <v>0</v>
      </c>
      <c r="J458" s="150">
        <v>14.78</v>
      </c>
      <c r="K458" s="150">
        <v>0</v>
      </c>
      <c r="L458" s="150">
        <v>0</v>
      </c>
      <c r="M458" s="150">
        <f t="shared" si="37"/>
        <v>45.05</v>
      </c>
      <c r="N458" s="151">
        <f t="shared" si="35"/>
        <v>484.92</v>
      </c>
      <c r="O458" s="152">
        <f t="shared" si="38"/>
        <v>969.84</v>
      </c>
    </row>
    <row r="459" spans="2:15" ht="17.25" hidden="1" x14ac:dyDescent="0.3">
      <c r="B459" s="146">
        <f t="shared" si="36"/>
        <v>458</v>
      </c>
      <c r="C459" s="147" t="s">
        <v>173</v>
      </c>
      <c r="D459" s="153" t="s">
        <v>172</v>
      </c>
      <c r="E459" s="147">
        <v>23</v>
      </c>
      <c r="F459" s="147" t="s">
        <v>57</v>
      </c>
      <c r="G459" s="148" t="s">
        <v>58</v>
      </c>
      <c r="H459" s="150">
        <v>107.89</v>
      </c>
      <c r="I459" s="150">
        <v>0</v>
      </c>
      <c r="J459" s="150">
        <v>53.28</v>
      </c>
      <c r="K459" s="150">
        <v>0</v>
      </c>
      <c r="L459" s="150">
        <v>0</v>
      </c>
      <c r="M459" s="150">
        <f t="shared" si="37"/>
        <v>161.17000000000002</v>
      </c>
      <c r="N459" s="151">
        <f t="shared" si="35"/>
        <v>1734.83</v>
      </c>
      <c r="O459" s="152">
        <f t="shared" si="38"/>
        <v>3469.66</v>
      </c>
    </row>
    <row r="460" spans="2:15" ht="17.25" hidden="1" x14ac:dyDescent="0.3">
      <c r="B460" s="146">
        <f t="shared" si="36"/>
        <v>459</v>
      </c>
      <c r="C460" s="147" t="s">
        <v>173</v>
      </c>
      <c r="D460" s="153" t="s">
        <v>68</v>
      </c>
      <c r="E460" s="147">
        <v>116</v>
      </c>
      <c r="F460" s="147" t="s">
        <v>152</v>
      </c>
      <c r="G460" s="148" t="s">
        <v>58</v>
      </c>
      <c r="H460" s="150">
        <v>24.43</v>
      </c>
      <c r="I460" s="150">
        <v>11.48</v>
      </c>
      <c r="J460" s="150">
        <v>0</v>
      </c>
      <c r="K460" s="150">
        <v>0</v>
      </c>
      <c r="L460" s="150">
        <v>0</v>
      </c>
      <c r="M460" s="150">
        <f t="shared" si="37"/>
        <v>35.909999999999997</v>
      </c>
      <c r="N460" s="151">
        <f t="shared" si="35"/>
        <v>386.54</v>
      </c>
      <c r="O460" s="152">
        <f t="shared" ref="O460:O465" si="39">N460*1.7</f>
        <v>657.11800000000005</v>
      </c>
    </row>
    <row r="461" spans="2:15" ht="17.25" hidden="1" x14ac:dyDescent="0.3">
      <c r="B461" s="146">
        <f t="shared" si="36"/>
        <v>460</v>
      </c>
      <c r="C461" s="147" t="s">
        <v>173</v>
      </c>
      <c r="D461" s="153" t="s">
        <v>68</v>
      </c>
      <c r="E461" s="147">
        <v>117</v>
      </c>
      <c r="F461" s="147" t="s">
        <v>152</v>
      </c>
      <c r="G461" s="148" t="s">
        <v>58</v>
      </c>
      <c r="H461" s="150">
        <v>20.76</v>
      </c>
      <c r="I461" s="150">
        <v>9.76</v>
      </c>
      <c r="J461" s="150">
        <v>0</v>
      </c>
      <c r="K461" s="150">
        <v>0</v>
      </c>
      <c r="L461" s="150">
        <v>0</v>
      </c>
      <c r="M461" s="150">
        <f t="shared" si="37"/>
        <v>30.520000000000003</v>
      </c>
      <c r="N461" s="151">
        <f t="shared" si="35"/>
        <v>328.52</v>
      </c>
      <c r="O461" s="152">
        <f t="shared" si="39"/>
        <v>558.48399999999992</v>
      </c>
    </row>
    <row r="462" spans="2:15" ht="17.25" hidden="1" x14ac:dyDescent="0.3">
      <c r="B462" s="146">
        <f t="shared" si="36"/>
        <v>461</v>
      </c>
      <c r="C462" s="147" t="s">
        <v>173</v>
      </c>
      <c r="D462" s="153" t="s">
        <v>68</v>
      </c>
      <c r="E462" s="147">
        <v>118</v>
      </c>
      <c r="F462" s="147" t="s">
        <v>152</v>
      </c>
      <c r="G462" s="148" t="s">
        <v>58</v>
      </c>
      <c r="H462" s="150">
        <v>20.84</v>
      </c>
      <c r="I462" s="150">
        <v>9.8000000000000007</v>
      </c>
      <c r="J462" s="150">
        <v>0</v>
      </c>
      <c r="K462" s="150">
        <v>0</v>
      </c>
      <c r="L462" s="150">
        <v>0</v>
      </c>
      <c r="M462" s="150">
        <f t="shared" si="37"/>
        <v>30.64</v>
      </c>
      <c r="N462" s="151">
        <f t="shared" si="35"/>
        <v>329.81</v>
      </c>
      <c r="O462" s="152">
        <f t="shared" si="39"/>
        <v>560.67700000000002</v>
      </c>
    </row>
    <row r="463" spans="2:15" ht="17.25" hidden="1" x14ac:dyDescent="0.3">
      <c r="B463" s="146">
        <f t="shared" si="36"/>
        <v>462</v>
      </c>
      <c r="C463" s="147" t="s">
        <v>173</v>
      </c>
      <c r="D463" s="153" t="s">
        <v>68</v>
      </c>
      <c r="E463" s="147">
        <v>119</v>
      </c>
      <c r="F463" s="147" t="s">
        <v>152</v>
      </c>
      <c r="G463" s="148" t="s">
        <v>58</v>
      </c>
      <c r="H463" s="150">
        <v>20.84</v>
      </c>
      <c r="I463" s="150">
        <v>9.8000000000000007</v>
      </c>
      <c r="J463" s="150">
        <v>0</v>
      </c>
      <c r="K463" s="150">
        <v>0</v>
      </c>
      <c r="L463" s="150">
        <v>0</v>
      </c>
      <c r="M463" s="150">
        <f t="shared" si="37"/>
        <v>30.64</v>
      </c>
      <c r="N463" s="151">
        <f t="shared" si="35"/>
        <v>329.81</v>
      </c>
      <c r="O463" s="152">
        <f t="shared" si="39"/>
        <v>560.67700000000002</v>
      </c>
    </row>
    <row r="464" spans="2:15" ht="17.25" hidden="1" x14ac:dyDescent="0.3">
      <c r="B464" s="146">
        <f t="shared" si="36"/>
        <v>463</v>
      </c>
      <c r="C464" s="147" t="s">
        <v>173</v>
      </c>
      <c r="D464" s="153" t="s">
        <v>68</v>
      </c>
      <c r="E464" s="147">
        <v>120</v>
      </c>
      <c r="F464" s="147" t="s">
        <v>152</v>
      </c>
      <c r="G464" s="148" t="s">
        <v>58</v>
      </c>
      <c r="H464" s="150">
        <v>20.76</v>
      </c>
      <c r="I464" s="150">
        <v>9.76</v>
      </c>
      <c r="J464" s="150">
        <v>0</v>
      </c>
      <c r="K464" s="150">
        <v>0</v>
      </c>
      <c r="L464" s="150">
        <v>0</v>
      </c>
      <c r="M464" s="150">
        <f t="shared" si="37"/>
        <v>30.520000000000003</v>
      </c>
      <c r="N464" s="151">
        <f t="shared" si="35"/>
        <v>328.52</v>
      </c>
      <c r="O464" s="152">
        <f t="shared" si="39"/>
        <v>558.48399999999992</v>
      </c>
    </row>
    <row r="465" spans="2:15" ht="17.25" hidden="1" x14ac:dyDescent="0.3">
      <c r="B465" s="146">
        <f t="shared" si="36"/>
        <v>464</v>
      </c>
      <c r="C465" s="147" t="s">
        <v>173</v>
      </c>
      <c r="D465" s="153" t="s">
        <v>68</v>
      </c>
      <c r="E465" s="147">
        <v>121</v>
      </c>
      <c r="F465" s="147" t="s">
        <v>152</v>
      </c>
      <c r="G465" s="148" t="s">
        <v>58</v>
      </c>
      <c r="H465" s="150">
        <v>24.43</v>
      </c>
      <c r="I465" s="150">
        <v>11.48</v>
      </c>
      <c r="J465" s="150">
        <v>0</v>
      </c>
      <c r="K465" s="150">
        <v>0</v>
      </c>
      <c r="L465" s="150">
        <v>0</v>
      </c>
      <c r="M465" s="150">
        <f t="shared" si="37"/>
        <v>35.909999999999997</v>
      </c>
      <c r="N465" s="151">
        <f t="shared" si="35"/>
        <v>386.54</v>
      </c>
      <c r="O465" s="152">
        <f t="shared" si="39"/>
        <v>657.11800000000005</v>
      </c>
    </row>
    <row r="466" spans="2:15" ht="17.25" hidden="1" x14ac:dyDescent="0.3">
      <c r="B466" s="146">
        <f t="shared" si="36"/>
        <v>465</v>
      </c>
      <c r="C466" s="147" t="s">
        <v>173</v>
      </c>
      <c r="D466" s="153" t="s">
        <v>69</v>
      </c>
      <c r="E466" s="147">
        <v>301</v>
      </c>
      <c r="F466" s="147" t="s">
        <v>59</v>
      </c>
      <c r="G466" s="148" t="s">
        <v>58</v>
      </c>
      <c r="H466" s="150">
        <v>60.76</v>
      </c>
      <c r="I466" s="150">
        <v>0</v>
      </c>
      <c r="J466" s="150">
        <v>0</v>
      </c>
      <c r="K466" s="150">
        <v>22.21</v>
      </c>
      <c r="L466" s="150">
        <v>3.33</v>
      </c>
      <c r="M466" s="150">
        <f t="shared" si="37"/>
        <v>86.3</v>
      </c>
      <c r="N466" s="151">
        <f t="shared" si="35"/>
        <v>928.93</v>
      </c>
      <c r="O466" s="152">
        <f t="shared" ref="O466:O499" si="40">N466*1.48</f>
        <v>1374.8163999999999</v>
      </c>
    </row>
    <row r="467" spans="2:15" ht="17.25" hidden="1" x14ac:dyDescent="0.3">
      <c r="B467" s="146">
        <f t="shared" si="36"/>
        <v>466</v>
      </c>
      <c r="C467" s="147" t="s">
        <v>173</v>
      </c>
      <c r="D467" s="153" t="s">
        <v>69</v>
      </c>
      <c r="E467" s="147">
        <v>302</v>
      </c>
      <c r="F467" s="147" t="s">
        <v>60</v>
      </c>
      <c r="G467" s="148" t="s">
        <v>58</v>
      </c>
      <c r="H467" s="150">
        <v>41.28</v>
      </c>
      <c r="I467" s="150">
        <v>0</v>
      </c>
      <c r="J467" s="150">
        <v>0</v>
      </c>
      <c r="K467" s="150">
        <v>15.86</v>
      </c>
      <c r="L467" s="150">
        <v>3.19</v>
      </c>
      <c r="M467" s="150">
        <f t="shared" si="37"/>
        <v>60.33</v>
      </c>
      <c r="N467" s="151">
        <f t="shared" si="35"/>
        <v>649.39</v>
      </c>
      <c r="O467" s="152">
        <f t="shared" si="40"/>
        <v>961.09719999999993</v>
      </c>
    </row>
    <row r="468" spans="2:15" ht="17.25" hidden="1" x14ac:dyDescent="0.3">
      <c r="B468" s="146">
        <f t="shared" si="36"/>
        <v>467</v>
      </c>
      <c r="C468" s="147" t="s">
        <v>173</v>
      </c>
      <c r="D468" s="153" t="s">
        <v>69</v>
      </c>
      <c r="E468" s="147">
        <v>303</v>
      </c>
      <c r="F468" s="147" t="s">
        <v>60</v>
      </c>
      <c r="G468" s="148" t="s">
        <v>58</v>
      </c>
      <c r="H468" s="150">
        <v>41.28</v>
      </c>
      <c r="I468" s="150">
        <v>0</v>
      </c>
      <c r="J468" s="150">
        <v>0</v>
      </c>
      <c r="K468" s="150">
        <v>15.86</v>
      </c>
      <c r="L468" s="150">
        <v>3.19</v>
      </c>
      <c r="M468" s="150">
        <f t="shared" si="37"/>
        <v>60.33</v>
      </c>
      <c r="N468" s="151">
        <f t="shared" si="35"/>
        <v>649.39</v>
      </c>
      <c r="O468" s="152">
        <f t="shared" si="40"/>
        <v>961.09719999999993</v>
      </c>
    </row>
    <row r="469" spans="2:15" ht="17.25" hidden="1" x14ac:dyDescent="0.3">
      <c r="B469" s="146">
        <f t="shared" si="36"/>
        <v>468</v>
      </c>
      <c r="C469" s="147" t="s">
        <v>173</v>
      </c>
      <c r="D469" s="153" t="s">
        <v>69</v>
      </c>
      <c r="E469" s="147">
        <v>304</v>
      </c>
      <c r="F469" s="147" t="s">
        <v>59</v>
      </c>
      <c r="G469" s="148" t="s">
        <v>58</v>
      </c>
      <c r="H469" s="150">
        <v>60.76</v>
      </c>
      <c r="I469" s="150">
        <v>0</v>
      </c>
      <c r="J469" s="150">
        <v>0</v>
      </c>
      <c r="K469" s="150">
        <v>22.21</v>
      </c>
      <c r="L469" s="150">
        <v>3.33</v>
      </c>
      <c r="M469" s="150">
        <f t="shared" si="37"/>
        <v>86.3</v>
      </c>
      <c r="N469" s="151">
        <f t="shared" si="35"/>
        <v>928.93</v>
      </c>
      <c r="O469" s="152">
        <f t="shared" si="40"/>
        <v>1374.8163999999999</v>
      </c>
    </row>
    <row r="470" spans="2:15" ht="17.25" hidden="1" x14ac:dyDescent="0.3">
      <c r="B470" s="146">
        <f t="shared" si="36"/>
        <v>469</v>
      </c>
      <c r="C470" s="147" t="s">
        <v>173</v>
      </c>
      <c r="D470" s="153" t="s">
        <v>69</v>
      </c>
      <c r="E470" s="147">
        <v>305</v>
      </c>
      <c r="F470" s="147" t="s">
        <v>59</v>
      </c>
      <c r="G470" s="148" t="s">
        <v>58</v>
      </c>
      <c r="H470" s="150">
        <v>60.76</v>
      </c>
      <c r="I470" s="150">
        <v>0</v>
      </c>
      <c r="J470" s="150">
        <v>0</v>
      </c>
      <c r="K470" s="150">
        <v>0</v>
      </c>
      <c r="L470" s="150">
        <v>3.33</v>
      </c>
      <c r="M470" s="150">
        <f t="shared" si="37"/>
        <v>64.09</v>
      </c>
      <c r="N470" s="151">
        <f t="shared" si="35"/>
        <v>689.86</v>
      </c>
      <c r="O470" s="152">
        <f t="shared" si="40"/>
        <v>1020.9928</v>
      </c>
    </row>
    <row r="471" spans="2:15" ht="17.25" hidden="1" x14ac:dyDescent="0.3">
      <c r="B471" s="146">
        <f t="shared" si="36"/>
        <v>470</v>
      </c>
      <c r="C471" s="147" t="s">
        <v>173</v>
      </c>
      <c r="D471" s="153" t="s">
        <v>69</v>
      </c>
      <c r="E471" s="147">
        <v>306</v>
      </c>
      <c r="F471" s="147" t="s">
        <v>60</v>
      </c>
      <c r="G471" s="148" t="s">
        <v>58</v>
      </c>
      <c r="H471" s="150">
        <v>38.85</v>
      </c>
      <c r="I471" s="150">
        <v>0</v>
      </c>
      <c r="J471" s="150">
        <v>0</v>
      </c>
      <c r="K471" s="150">
        <v>0</v>
      </c>
      <c r="L471" s="150">
        <v>3.19</v>
      </c>
      <c r="M471" s="150">
        <f t="shared" si="37"/>
        <v>42.04</v>
      </c>
      <c r="N471" s="151">
        <f t="shared" si="35"/>
        <v>452.52</v>
      </c>
      <c r="O471" s="152">
        <f t="shared" si="40"/>
        <v>669.7296</v>
      </c>
    </row>
    <row r="472" spans="2:15" ht="17.25" hidden="1" x14ac:dyDescent="0.3">
      <c r="B472" s="146">
        <f t="shared" si="36"/>
        <v>471</v>
      </c>
      <c r="C472" s="147" t="s">
        <v>173</v>
      </c>
      <c r="D472" s="153" t="s">
        <v>69</v>
      </c>
      <c r="E472" s="147">
        <v>307</v>
      </c>
      <c r="F472" s="147" t="s">
        <v>60</v>
      </c>
      <c r="G472" s="148" t="s">
        <v>58</v>
      </c>
      <c r="H472" s="150">
        <v>38.85</v>
      </c>
      <c r="I472" s="150">
        <v>0</v>
      </c>
      <c r="J472" s="150">
        <v>0</v>
      </c>
      <c r="K472" s="150">
        <v>0</v>
      </c>
      <c r="L472" s="150">
        <v>3.19</v>
      </c>
      <c r="M472" s="150">
        <f t="shared" si="37"/>
        <v>42.04</v>
      </c>
      <c r="N472" s="151">
        <f t="shared" si="35"/>
        <v>452.52</v>
      </c>
      <c r="O472" s="152">
        <f t="shared" si="40"/>
        <v>669.7296</v>
      </c>
    </row>
    <row r="473" spans="2:15" ht="17.25" hidden="1" x14ac:dyDescent="0.3">
      <c r="B473" s="146">
        <f t="shared" si="36"/>
        <v>472</v>
      </c>
      <c r="C473" s="147" t="s">
        <v>173</v>
      </c>
      <c r="D473" s="153" t="s">
        <v>69</v>
      </c>
      <c r="E473" s="147">
        <v>308</v>
      </c>
      <c r="F473" s="147" t="s">
        <v>59</v>
      </c>
      <c r="G473" s="148" t="s">
        <v>58</v>
      </c>
      <c r="H473" s="150">
        <v>60.76</v>
      </c>
      <c r="I473" s="150">
        <v>0</v>
      </c>
      <c r="J473" s="150">
        <v>0</v>
      </c>
      <c r="K473" s="150">
        <v>0</v>
      </c>
      <c r="L473" s="150">
        <v>3.33</v>
      </c>
      <c r="M473" s="150">
        <f t="shared" si="37"/>
        <v>64.09</v>
      </c>
      <c r="N473" s="151">
        <f t="shared" si="35"/>
        <v>689.86</v>
      </c>
      <c r="O473" s="152">
        <f t="shared" si="40"/>
        <v>1020.9928</v>
      </c>
    </row>
    <row r="474" spans="2:15" ht="17.25" hidden="1" x14ac:dyDescent="0.3">
      <c r="B474" s="146">
        <f t="shared" si="36"/>
        <v>473</v>
      </c>
      <c r="C474" s="147" t="s">
        <v>173</v>
      </c>
      <c r="D474" s="153" t="s">
        <v>153</v>
      </c>
      <c r="E474" s="147">
        <v>401</v>
      </c>
      <c r="F474" s="147" t="s">
        <v>59</v>
      </c>
      <c r="G474" s="148" t="s">
        <v>58</v>
      </c>
      <c r="H474" s="150">
        <v>60.76</v>
      </c>
      <c r="I474" s="150">
        <v>0</v>
      </c>
      <c r="J474" s="150">
        <v>0</v>
      </c>
      <c r="K474" s="150">
        <v>0</v>
      </c>
      <c r="L474" s="150">
        <v>3.33</v>
      </c>
      <c r="M474" s="150">
        <f t="shared" si="37"/>
        <v>64.09</v>
      </c>
      <c r="N474" s="151">
        <f t="shared" si="35"/>
        <v>689.86</v>
      </c>
      <c r="O474" s="152">
        <f t="shared" si="40"/>
        <v>1020.9928</v>
      </c>
    </row>
    <row r="475" spans="2:15" ht="17.25" hidden="1" x14ac:dyDescent="0.3">
      <c r="B475" s="146">
        <f t="shared" si="36"/>
        <v>474</v>
      </c>
      <c r="C475" s="147" t="s">
        <v>173</v>
      </c>
      <c r="D475" s="153" t="s">
        <v>153</v>
      </c>
      <c r="E475" s="147">
        <v>402</v>
      </c>
      <c r="F475" s="147" t="s">
        <v>60</v>
      </c>
      <c r="G475" s="148" t="s">
        <v>58</v>
      </c>
      <c r="H475" s="150">
        <v>41.28</v>
      </c>
      <c r="I475" s="150">
        <v>0</v>
      </c>
      <c r="J475" s="150">
        <v>0</v>
      </c>
      <c r="K475" s="150">
        <v>0</v>
      </c>
      <c r="L475" s="150">
        <v>3.19</v>
      </c>
      <c r="M475" s="150">
        <f t="shared" si="37"/>
        <v>44.47</v>
      </c>
      <c r="N475" s="151">
        <f t="shared" si="35"/>
        <v>478.68</v>
      </c>
      <c r="O475" s="152">
        <f t="shared" si="40"/>
        <v>708.44640000000004</v>
      </c>
    </row>
    <row r="476" spans="2:15" ht="17.25" hidden="1" x14ac:dyDescent="0.3">
      <c r="B476" s="146">
        <f t="shared" si="36"/>
        <v>475</v>
      </c>
      <c r="C476" s="147" t="s">
        <v>173</v>
      </c>
      <c r="D476" s="153" t="s">
        <v>153</v>
      </c>
      <c r="E476" s="147">
        <v>403</v>
      </c>
      <c r="F476" s="147" t="s">
        <v>60</v>
      </c>
      <c r="G476" s="148" t="s">
        <v>58</v>
      </c>
      <c r="H476" s="150">
        <v>41.28</v>
      </c>
      <c r="I476" s="150">
        <v>0</v>
      </c>
      <c r="J476" s="150">
        <v>0</v>
      </c>
      <c r="K476" s="150">
        <v>0</v>
      </c>
      <c r="L476" s="150">
        <v>3.19</v>
      </c>
      <c r="M476" s="150">
        <f t="shared" si="37"/>
        <v>44.47</v>
      </c>
      <c r="N476" s="151">
        <f t="shared" si="35"/>
        <v>478.68</v>
      </c>
      <c r="O476" s="152">
        <f t="shared" si="40"/>
        <v>708.44640000000004</v>
      </c>
    </row>
    <row r="477" spans="2:15" ht="17.25" hidden="1" x14ac:dyDescent="0.3">
      <c r="B477" s="146">
        <f t="shared" si="36"/>
        <v>476</v>
      </c>
      <c r="C477" s="147" t="s">
        <v>173</v>
      </c>
      <c r="D477" s="153" t="s">
        <v>153</v>
      </c>
      <c r="E477" s="147">
        <v>404</v>
      </c>
      <c r="F477" s="147" t="s">
        <v>59</v>
      </c>
      <c r="G477" s="148" t="s">
        <v>58</v>
      </c>
      <c r="H477" s="150">
        <v>60.76</v>
      </c>
      <c r="I477" s="150">
        <v>0</v>
      </c>
      <c r="J477" s="150">
        <v>0</v>
      </c>
      <c r="K477" s="150">
        <v>0</v>
      </c>
      <c r="L477" s="150">
        <v>3.33</v>
      </c>
      <c r="M477" s="150">
        <f t="shared" si="37"/>
        <v>64.09</v>
      </c>
      <c r="N477" s="151">
        <f t="shared" si="35"/>
        <v>689.86</v>
      </c>
      <c r="O477" s="152">
        <f t="shared" si="40"/>
        <v>1020.9928</v>
      </c>
    </row>
    <row r="478" spans="2:15" ht="17.25" hidden="1" x14ac:dyDescent="0.3">
      <c r="B478" s="146">
        <f t="shared" si="36"/>
        <v>477</v>
      </c>
      <c r="C478" s="147" t="s">
        <v>173</v>
      </c>
      <c r="D478" s="153" t="s">
        <v>153</v>
      </c>
      <c r="E478" s="147">
        <v>405</v>
      </c>
      <c r="F478" s="147" t="s">
        <v>59</v>
      </c>
      <c r="G478" s="148" t="s">
        <v>58</v>
      </c>
      <c r="H478" s="150">
        <v>60.76</v>
      </c>
      <c r="I478" s="150">
        <v>0</v>
      </c>
      <c r="J478" s="150">
        <v>0</v>
      </c>
      <c r="K478" s="150">
        <v>0</v>
      </c>
      <c r="L478" s="150">
        <v>3.33</v>
      </c>
      <c r="M478" s="150">
        <f t="shared" si="37"/>
        <v>64.09</v>
      </c>
      <c r="N478" s="151">
        <f t="shared" si="35"/>
        <v>689.86</v>
      </c>
      <c r="O478" s="152">
        <f t="shared" si="40"/>
        <v>1020.9928</v>
      </c>
    </row>
    <row r="479" spans="2:15" ht="17.25" hidden="1" x14ac:dyDescent="0.3">
      <c r="B479" s="146">
        <f t="shared" si="36"/>
        <v>478</v>
      </c>
      <c r="C479" s="147" t="s">
        <v>173</v>
      </c>
      <c r="D479" s="153" t="s">
        <v>153</v>
      </c>
      <c r="E479" s="147">
        <v>406</v>
      </c>
      <c r="F479" s="147" t="s">
        <v>60</v>
      </c>
      <c r="G479" s="148" t="s">
        <v>58</v>
      </c>
      <c r="H479" s="150">
        <v>38.85</v>
      </c>
      <c r="I479" s="150">
        <v>0</v>
      </c>
      <c r="J479" s="150">
        <v>0</v>
      </c>
      <c r="K479" s="150">
        <v>0</v>
      </c>
      <c r="L479" s="150">
        <v>3.19</v>
      </c>
      <c r="M479" s="150">
        <f t="shared" si="37"/>
        <v>42.04</v>
      </c>
      <c r="N479" s="151">
        <f t="shared" si="35"/>
        <v>452.52</v>
      </c>
      <c r="O479" s="152">
        <f t="shared" si="40"/>
        <v>669.7296</v>
      </c>
    </row>
    <row r="480" spans="2:15" ht="17.25" hidden="1" x14ac:dyDescent="0.3">
      <c r="B480" s="146">
        <f t="shared" si="36"/>
        <v>479</v>
      </c>
      <c r="C480" s="147" t="s">
        <v>173</v>
      </c>
      <c r="D480" s="153" t="s">
        <v>153</v>
      </c>
      <c r="E480" s="147">
        <v>407</v>
      </c>
      <c r="F480" s="147" t="s">
        <v>60</v>
      </c>
      <c r="G480" s="148" t="s">
        <v>58</v>
      </c>
      <c r="H480" s="150">
        <v>38.85</v>
      </c>
      <c r="I480" s="150">
        <v>0</v>
      </c>
      <c r="J480" s="150">
        <v>0</v>
      </c>
      <c r="K480" s="150">
        <v>0</v>
      </c>
      <c r="L480" s="150">
        <v>3.19</v>
      </c>
      <c r="M480" s="150">
        <f t="shared" si="37"/>
        <v>42.04</v>
      </c>
      <c r="N480" s="151">
        <f t="shared" si="35"/>
        <v>452.52</v>
      </c>
      <c r="O480" s="152">
        <f t="shared" si="40"/>
        <v>669.7296</v>
      </c>
    </row>
    <row r="481" spans="2:15" ht="17.25" hidden="1" x14ac:dyDescent="0.3">
      <c r="B481" s="146">
        <f t="shared" si="36"/>
        <v>480</v>
      </c>
      <c r="C481" s="147" t="s">
        <v>173</v>
      </c>
      <c r="D481" s="153" t="s">
        <v>153</v>
      </c>
      <c r="E481" s="147">
        <v>408</v>
      </c>
      <c r="F481" s="147" t="s">
        <v>59</v>
      </c>
      <c r="G481" s="148" t="s">
        <v>58</v>
      </c>
      <c r="H481" s="150">
        <v>60.76</v>
      </c>
      <c r="I481" s="150">
        <v>0</v>
      </c>
      <c r="J481" s="150">
        <v>0</v>
      </c>
      <c r="K481" s="150">
        <v>0</v>
      </c>
      <c r="L481" s="150">
        <v>3.33</v>
      </c>
      <c r="M481" s="150">
        <f t="shared" si="37"/>
        <v>64.09</v>
      </c>
      <c r="N481" s="151">
        <f t="shared" si="35"/>
        <v>689.86</v>
      </c>
      <c r="O481" s="152">
        <f t="shared" si="40"/>
        <v>1020.9928</v>
      </c>
    </row>
    <row r="482" spans="2:15" ht="17.25" hidden="1" x14ac:dyDescent="0.3">
      <c r="B482" s="146">
        <f t="shared" si="36"/>
        <v>481</v>
      </c>
      <c r="C482" s="147" t="s">
        <v>173</v>
      </c>
      <c r="D482" s="153" t="s">
        <v>154</v>
      </c>
      <c r="E482" s="147">
        <v>501</v>
      </c>
      <c r="F482" s="147" t="s">
        <v>59</v>
      </c>
      <c r="G482" s="148" t="s">
        <v>58</v>
      </c>
      <c r="H482" s="150">
        <v>60.76</v>
      </c>
      <c r="I482" s="150">
        <v>0</v>
      </c>
      <c r="J482" s="150">
        <v>0</v>
      </c>
      <c r="K482" s="150">
        <v>0</v>
      </c>
      <c r="L482" s="150">
        <v>3.33</v>
      </c>
      <c r="M482" s="150">
        <f t="shared" si="37"/>
        <v>64.09</v>
      </c>
      <c r="N482" s="151">
        <f t="shared" si="35"/>
        <v>689.86</v>
      </c>
      <c r="O482" s="152">
        <f t="shared" si="40"/>
        <v>1020.9928</v>
      </c>
    </row>
    <row r="483" spans="2:15" ht="17.25" hidden="1" x14ac:dyDescent="0.3">
      <c r="B483" s="146">
        <f t="shared" si="36"/>
        <v>482</v>
      </c>
      <c r="C483" s="147" t="s">
        <v>173</v>
      </c>
      <c r="D483" s="153" t="s">
        <v>154</v>
      </c>
      <c r="E483" s="147">
        <v>502</v>
      </c>
      <c r="F483" s="147" t="s">
        <v>60</v>
      </c>
      <c r="G483" s="148" t="s">
        <v>58</v>
      </c>
      <c r="H483" s="150">
        <v>41.28</v>
      </c>
      <c r="I483" s="150">
        <v>0</v>
      </c>
      <c r="J483" s="150">
        <v>0</v>
      </c>
      <c r="K483" s="150">
        <v>0</v>
      </c>
      <c r="L483" s="150">
        <v>3.19</v>
      </c>
      <c r="M483" s="150">
        <f t="shared" si="37"/>
        <v>44.47</v>
      </c>
      <c r="N483" s="151">
        <f t="shared" si="35"/>
        <v>478.68</v>
      </c>
      <c r="O483" s="152">
        <f t="shared" si="40"/>
        <v>708.44640000000004</v>
      </c>
    </row>
    <row r="484" spans="2:15" ht="17.25" hidden="1" x14ac:dyDescent="0.3">
      <c r="B484" s="146">
        <f t="shared" si="36"/>
        <v>483</v>
      </c>
      <c r="C484" s="147" t="s">
        <v>173</v>
      </c>
      <c r="D484" s="153" t="s">
        <v>154</v>
      </c>
      <c r="E484" s="147">
        <v>503</v>
      </c>
      <c r="F484" s="147" t="s">
        <v>60</v>
      </c>
      <c r="G484" s="148" t="s">
        <v>58</v>
      </c>
      <c r="H484" s="150">
        <v>41.28</v>
      </c>
      <c r="I484" s="150">
        <v>0</v>
      </c>
      <c r="J484" s="150">
        <v>0</v>
      </c>
      <c r="K484" s="150">
        <v>0</v>
      </c>
      <c r="L484" s="150">
        <v>3.19</v>
      </c>
      <c r="M484" s="150">
        <f t="shared" si="37"/>
        <v>44.47</v>
      </c>
      <c r="N484" s="151">
        <f t="shared" si="35"/>
        <v>478.68</v>
      </c>
      <c r="O484" s="152">
        <f t="shared" si="40"/>
        <v>708.44640000000004</v>
      </c>
    </row>
    <row r="485" spans="2:15" ht="17.25" hidden="1" x14ac:dyDescent="0.3">
      <c r="B485" s="146">
        <f t="shared" si="36"/>
        <v>484</v>
      </c>
      <c r="C485" s="147" t="s">
        <v>173</v>
      </c>
      <c r="D485" s="153" t="s">
        <v>154</v>
      </c>
      <c r="E485" s="147">
        <v>504</v>
      </c>
      <c r="F485" s="147" t="s">
        <v>59</v>
      </c>
      <c r="G485" s="148" t="s">
        <v>58</v>
      </c>
      <c r="H485" s="150">
        <v>60.76</v>
      </c>
      <c r="I485" s="150">
        <v>0</v>
      </c>
      <c r="J485" s="150">
        <v>0</v>
      </c>
      <c r="K485" s="150">
        <v>0</v>
      </c>
      <c r="L485" s="150">
        <v>3.33</v>
      </c>
      <c r="M485" s="150">
        <f t="shared" si="37"/>
        <v>64.09</v>
      </c>
      <c r="N485" s="151">
        <f t="shared" si="35"/>
        <v>689.86</v>
      </c>
      <c r="O485" s="152">
        <f t="shared" si="40"/>
        <v>1020.9928</v>
      </c>
    </row>
    <row r="486" spans="2:15" ht="17.25" hidden="1" x14ac:dyDescent="0.3">
      <c r="B486" s="146">
        <f t="shared" si="36"/>
        <v>485</v>
      </c>
      <c r="C486" s="147" t="s">
        <v>173</v>
      </c>
      <c r="D486" s="153" t="s">
        <v>154</v>
      </c>
      <c r="E486" s="147">
        <v>505</v>
      </c>
      <c r="F486" s="147" t="s">
        <v>59</v>
      </c>
      <c r="G486" s="148" t="s">
        <v>58</v>
      </c>
      <c r="H486" s="150">
        <v>60.76</v>
      </c>
      <c r="I486" s="150">
        <v>0</v>
      </c>
      <c r="J486" s="150">
        <v>0</v>
      </c>
      <c r="K486" s="150">
        <v>0</v>
      </c>
      <c r="L486" s="150">
        <v>3.33</v>
      </c>
      <c r="M486" s="150">
        <f t="shared" si="37"/>
        <v>64.09</v>
      </c>
      <c r="N486" s="151">
        <f t="shared" si="35"/>
        <v>689.86</v>
      </c>
      <c r="O486" s="152">
        <f t="shared" si="40"/>
        <v>1020.9928</v>
      </c>
    </row>
    <row r="487" spans="2:15" ht="17.25" hidden="1" x14ac:dyDescent="0.3">
      <c r="B487" s="146">
        <f t="shared" si="36"/>
        <v>486</v>
      </c>
      <c r="C487" s="147" t="s">
        <v>173</v>
      </c>
      <c r="D487" s="153" t="s">
        <v>154</v>
      </c>
      <c r="E487" s="147">
        <v>506</v>
      </c>
      <c r="F487" s="147" t="s">
        <v>60</v>
      </c>
      <c r="G487" s="148" t="s">
        <v>58</v>
      </c>
      <c r="H487" s="150">
        <v>38.85</v>
      </c>
      <c r="I487" s="150">
        <v>0</v>
      </c>
      <c r="J487" s="150">
        <v>0</v>
      </c>
      <c r="K487" s="150">
        <v>0</v>
      </c>
      <c r="L487" s="150">
        <v>3.19</v>
      </c>
      <c r="M487" s="150">
        <f t="shared" si="37"/>
        <v>42.04</v>
      </c>
      <c r="N487" s="151">
        <f t="shared" si="35"/>
        <v>452.52</v>
      </c>
      <c r="O487" s="152">
        <f t="shared" si="40"/>
        <v>669.7296</v>
      </c>
    </row>
    <row r="488" spans="2:15" ht="17.25" hidden="1" x14ac:dyDescent="0.3">
      <c r="B488" s="146">
        <f t="shared" si="36"/>
        <v>487</v>
      </c>
      <c r="C488" s="147" t="s">
        <v>173</v>
      </c>
      <c r="D488" s="153" t="s">
        <v>154</v>
      </c>
      <c r="E488" s="147">
        <v>507</v>
      </c>
      <c r="F488" s="147" t="s">
        <v>60</v>
      </c>
      <c r="G488" s="148" t="s">
        <v>58</v>
      </c>
      <c r="H488" s="150">
        <v>38.85</v>
      </c>
      <c r="I488" s="150">
        <v>0</v>
      </c>
      <c r="J488" s="150">
        <v>0</v>
      </c>
      <c r="K488" s="150">
        <v>0</v>
      </c>
      <c r="L488" s="150">
        <v>3.19</v>
      </c>
      <c r="M488" s="150">
        <f t="shared" si="37"/>
        <v>42.04</v>
      </c>
      <c r="N488" s="151">
        <f t="shared" si="35"/>
        <v>452.52</v>
      </c>
      <c r="O488" s="152">
        <f t="shared" si="40"/>
        <v>669.7296</v>
      </c>
    </row>
    <row r="489" spans="2:15" ht="17.25" hidden="1" x14ac:dyDescent="0.3">
      <c r="B489" s="146">
        <f t="shared" si="36"/>
        <v>488</v>
      </c>
      <c r="C489" s="147" t="s">
        <v>173</v>
      </c>
      <c r="D489" s="153" t="s">
        <v>154</v>
      </c>
      <c r="E489" s="147">
        <v>508</v>
      </c>
      <c r="F489" s="147" t="s">
        <v>59</v>
      </c>
      <c r="G489" s="148" t="s">
        <v>58</v>
      </c>
      <c r="H489" s="150">
        <v>60.76</v>
      </c>
      <c r="I489" s="150">
        <v>0</v>
      </c>
      <c r="J489" s="150">
        <v>0</v>
      </c>
      <c r="K489" s="150">
        <v>0</v>
      </c>
      <c r="L489" s="150">
        <v>3.33</v>
      </c>
      <c r="M489" s="150">
        <f t="shared" si="37"/>
        <v>64.09</v>
      </c>
      <c r="N489" s="151">
        <f t="shared" si="35"/>
        <v>689.86</v>
      </c>
      <c r="O489" s="152">
        <f t="shared" si="40"/>
        <v>1020.9928</v>
      </c>
    </row>
    <row r="490" spans="2:15" ht="17.25" hidden="1" x14ac:dyDescent="0.3">
      <c r="B490" s="146">
        <f t="shared" si="36"/>
        <v>489</v>
      </c>
      <c r="C490" s="147" t="s">
        <v>173</v>
      </c>
      <c r="D490" s="153" t="s">
        <v>155</v>
      </c>
      <c r="E490" s="147">
        <v>601</v>
      </c>
      <c r="F490" s="147" t="s">
        <v>59</v>
      </c>
      <c r="G490" s="148" t="s">
        <v>58</v>
      </c>
      <c r="H490" s="150">
        <v>60.76</v>
      </c>
      <c r="I490" s="150">
        <v>0</v>
      </c>
      <c r="J490" s="150">
        <v>0</v>
      </c>
      <c r="K490" s="150">
        <v>0</v>
      </c>
      <c r="L490" s="150">
        <v>3.33</v>
      </c>
      <c r="M490" s="150">
        <f t="shared" si="37"/>
        <v>64.09</v>
      </c>
      <c r="N490" s="151">
        <f t="shared" si="35"/>
        <v>689.86</v>
      </c>
      <c r="O490" s="152">
        <f t="shared" si="40"/>
        <v>1020.9928</v>
      </c>
    </row>
    <row r="491" spans="2:15" ht="17.25" hidden="1" x14ac:dyDescent="0.3">
      <c r="B491" s="146">
        <f t="shared" si="36"/>
        <v>490</v>
      </c>
      <c r="C491" s="147" t="s">
        <v>173</v>
      </c>
      <c r="D491" s="153" t="s">
        <v>155</v>
      </c>
      <c r="E491" s="147">
        <v>602</v>
      </c>
      <c r="F491" s="147" t="s">
        <v>60</v>
      </c>
      <c r="G491" s="148" t="s">
        <v>58</v>
      </c>
      <c r="H491" s="150">
        <v>41.28</v>
      </c>
      <c r="I491" s="150">
        <v>0</v>
      </c>
      <c r="J491" s="150">
        <v>0</v>
      </c>
      <c r="K491" s="150">
        <v>0</v>
      </c>
      <c r="L491" s="150">
        <v>3.19</v>
      </c>
      <c r="M491" s="150">
        <f t="shared" si="37"/>
        <v>44.47</v>
      </c>
      <c r="N491" s="151">
        <f t="shared" si="35"/>
        <v>478.68</v>
      </c>
      <c r="O491" s="152">
        <f t="shared" si="40"/>
        <v>708.44640000000004</v>
      </c>
    </row>
    <row r="492" spans="2:15" ht="17.25" hidden="1" x14ac:dyDescent="0.3">
      <c r="B492" s="146">
        <f t="shared" si="36"/>
        <v>491</v>
      </c>
      <c r="C492" s="147" t="s">
        <v>173</v>
      </c>
      <c r="D492" s="153" t="s">
        <v>155</v>
      </c>
      <c r="E492" s="155">
        <v>603</v>
      </c>
      <c r="F492" s="147" t="s">
        <v>60</v>
      </c>
      <c r="G492" s="148" t="s">
        <v>58</v>
      </c>
      <c r="H492" s="150">
        <v>41.28</v>
      </c>
      <c r="I492" s="150">
        <v>0</v>
      </c>
      <c r="J492" s="150">
        <v>0</v>
      </c>
      <c r="K492" s="150">
        <v>0</v>
      </c>
      <c r="L492" s="150">
        <v>3.19</v>
      </c>
      <c r="M492" s="150">
        <f t="shared" si="37"/>
        <v>44.47</v>
      </c>
      <c r="N492" s="151">
        <f t="shared" si="35"/>
        <v>478.68</v>
      </c>
      <c r="O492" s="152">
        <f t="shared" si="40"/>
        <v>708.44640000000004</v>
      </c>
    </row>
    <row r="493" spans="2:15" ht="17.25" hidden="1" x14ac:dyDescent="0.3">
      <c r="B493" s="146">
        <f t="shared" si="36"/>
        <v>492</v>
      </c>
      <c r="C493" s="147" t="s">
        <v>173</v>
      </c>
      <c r="D493" s="153" t="s">
        <v>155</v>
      </c>
      <c r="E493" s="155">
        <v>604</v>
      </c>
      <c r="F493" s="147" t="s">
        <v>59</v>
      </c>
      <c r="G493" s="148" t="s">
        <v>58</v>
      </c>
      <c r="H493" s="150">
        <v>60.76</v>
      </c>
      <c r="I493" s="150">
        <v>0</v>
      </c>
      <c r="J493" s="150">
        <v>0</v>
      </c>
      <c r="K493" s="150">
        <v>0</v>
      </c>
      <c r="L493" s="150">
        <v>3.33</v>
      </c>
      <c r="M493" s="150">
        <f t="shared" si="37"/>
        <v>64.09</v>
      </c>
      <c r="N493" s="151">
        <f t="shared" si="35"/>
        <v>689.86</v>
      </c>
      <c r="O493" s="152">
        <f t="shared" si="40"/>
        <v>1020.9928</v>
      </c>
    </row>
    <row r="494" spans="2:15" ht="17.25" hidden="1" x14ac:dyDescent="0.3">
      <c r="B494" s="146">
        <f t="shared" si="36"/>
        <v>493</v>
      </c>
      <c r="C494" s="147" t="s">
        <v>173</v>
      </c>
      <c r="D494" s="153" t="s">
        <v>155</v>
      </c>
      <c r="E494" s="155">
        <v>605</v>
      </c>
      <c r="F494" s="147" t="s">
        <v>59</v>
      </c>
      <c r="G494" s="148" t="s">
        <v>58</v>
      </c>
      <c r="H494" s="150">
        <v>60.76</v>
      </c>
      <c r="I494" s="150">
        <v>0</v>
      </c>
      <c r="J494" s="150">
        <v>0</v>
      </c>
      <c r="K494" s="150">
        <v>0</v>
      </c>
      <c r="L494" s="150">
        <v>3.33</v>
      </c>
      <c r="M494" s="150">
        <f t="shared" si="37"/>
        <v>64.09</v>
      </c>
      <c r="N494" s="151">
        <f t="shared" si="35"/>
        <v>689.86</v>
      </c>
      <c r="O494" s="152">
        <f t="shared" si="40"/>
        <v>1020.9928</v>
      </c>
    </row>
    <row r="495" spans="2:15" ht="17.25" hidden="1" x14ac:dyDescent="0.3">
      <c r="B495" s="146">
        <f t="shared" si="36"/>
        <v>494</v>
      </c>
      <c r="C495" s="147" t="s">
        <v>173</v>
      </c>
      <c r="D495" s="153" t="s">
        <v>155</v>
      </c>
      <c r="E495" s="155">
        <v>606</v>
      </c>
      <c r="F495" s="147" t="s">
        <v>60</v>
      </c>
      <c r="G495" s="148" t="s">
        <v>58</v>
      </c>
      <c r="H495" s="150">
        <v>38.85</v>
      </c>
      <c r="I495" s="150">
        <v>0</v>
      </c>
      <c r="J495" s="150">
        <v>0</v>
      </c>
      <c r="K495" s="150">
        <v>0</v>
      </c>
      <c r="L495" s="150">
        <v>3.19</v>
      </c>
      <c r="M495" s="150">
        <f t="shared" si="37"/>
        <v>42.04</v>
      </c>
      <c r="N495" s="151">
        <f t="shared" si="35"/>
        <v>452.52</v>
      </c>
      <c r="O495" s="152">
        <f t="shared" si="40"/>
        <v>669.7296</v>
      </c>
    </row>
    <row r="496" spans="2:15" ht="17.25" hidden="1" x14ac:dyDescent="0.3">
      <c r="B496" s="146">
        <f t="shared" si="36"/>
        <v>495</v>
      </c>
      <c r="C496" s="147" t="s">
        <v>173</v>
      </c>
      <c r="D496" s="153" t="s">
        <v>155</v>
      </c>
      <c r="E496" s="155">
        <v>607</v>
      </c>
      <c r="F496" s="147" t="s">
        <v>60</v>
      </c>
      <c r="G496" s="148" t="s">
        <v>58</v>
      </c>
      <c r="H496" s="150">
        <v>38.85</v>
      </c>
      <c r="I496" s="150">
        <v>0</v>
      </c>
      <c r="J496" s="150">
        <v>0</v>
      </c>
      <c r="K496" s="150">
        <v>0</v>
      </c>
      <c r="L496" s="150">
        <v>3.19</v>
      </c>
      <c r="M496" s="150">
        <f t="shared" si="37"/>
        <v>42.04</v>
      </c>
      <c r="N496" s="151">
        <f t="shared" si="35"/>
        <v>452.52</v>
      </c>
      <c r="O496" s="152">
        <f t="shared" si="40"/>
        <v>669.7296</v>
      </c>
    </row>
    <row r="497" spans="2:15" ht="17.25" hidden="1" x14ac:dyDescent="0.3">
      <c r="B497" s="146">
        <f t="shared" si="36"/>
        <v>496</v>
      </c>
      <c r="C497" s="147" t="s">
        <v>173</v>
      </c>
      <c r="D497" s="153" t="s">
        <v>155</v>
      </c>
      <c r="E497" s="155">
        <v>608</v>
      </c>
      <c r="F497" s="147" t="s">
        <v>59</v>
      </c>
      <c r="G497" s="148" t="s">
        <v>58</v>
      </c>
      <c r="H497" s="150">
        <v>60.76</v>
      </c>
      <c r="I497" s="150">
        <v>0</v>
      </c>
      <c r="J497" s="150">
        <v>0</v>
      </c>
      <c r="K497" s="150">
        <v>0</v>
      </c>
      <c r="L497" s="150">
        <v>3.33</v>
      </c>
      <c r="M497" s="150">
        <f t="shared" si="37"/>
        <v>64.09</v>
      </c>
      <c r="N497" s="151">
        <f t="shared" si="35"/>
        <v>689.86</v>
      </c>
      <c r="O497" s="152">
        <f t="shared" si="40"/>
        <v>1020.9928</v>
      </c>
    </row>
    <row r="498" spans="2:15" ht="17.25" hidden="1" x14ac:dyDescent="0.3">
      <c r="B498" s="146">
        <f t="shared" si="36"/>
        <v>497</v>
      </c>
      <c r="C498" s="147" t="s">
        <v>173</v>
      </c>
      <c r="D498" s="153" t="s">
        <v>156</v>
      </c>
      <c r="E498" s="155">
        <v>701</v>
      </c>
      <c r="F498" s="147" t="s">
        <v>59</v>
      </c>
      <c r="G498" s="148" t="s">
        <v>58</v>
      </c>
      <c r="H498" s="150">
        <v>60.76</v>
      </c>
      <c r="I498" s="150">
        <v>0</v>
      </c>
      <c r="J498" s="150">
        <v>0</v>
      </c>
      <c r="K498" s="150">
        <v>0</v>
      </c>
      <c r="L498" s="150">
        <v>3.33</v>
      </c>
      <c r="M498" s="150">
        <f t="shared" si="37"/>
        <v>64.09</v>
      </c>
      <c r="N498" s="151">
        <f t="shared" si="35"/>
        <v>689.86</v>
      </c>
      <c r="O498" s="152">
        <f t="shared" si="40"/>
        <v>1020.9928</v>
      </c>
    </row>
    <row r="499" spans="2:15" ht="17.25" hidden="1" x14ac:dyDescent="0.3">
      <c r="B499" s="146">
        <f t="shared" si="36"/>
        <v>498</v>
      </c>
      <c r="C499" s="147" t="s">
        <v>173</v>
      </c>
      <c r="D499" s="153" t="s">
        <v>156</v>
      </c>
      <c r="E499" s="155">
        <v>702</v>
      </c>
      <c r="F499" s="147" t="s">
        <v>60</v>
      </c>
      <c r="G499" s="148" t="s">
        <v>58</v>
      </c>
      <c r="H499" s="150">
        <v>41.28</v>
      </c>
      <c r="I499" s="150">
        <v>0</v>
      </c>
      <c r="J499" s="150">
        <v>0</v>
      </c>
      <c r="K499" s="150">
        <v>0</v>
      </c>
      <c r="L499" s="150">
        <v>3.19</v>
      </c>
      <c r="M499" s="150">
        <f t="shared" si="37"/>
        <v>44.47</v>
      </c>
      <c r="N499" s="151">
        <f t="shared" si="35"/>
        <v>478.68</v>
      </c>
      <c r="O499" s="152">
        <f t="shared" si="40"/>
        <v>708.44640000000004</v>
      </c>
    </row>
    <row r="500" spans="2:15" ht="17.25" hidden="1" x14ac:dyDescent="0.3">
      <c r="B500" s="146">
        <f t="shared" si="36"/>
        <v>499</v>
      </c>
      <c r="C500" s="147" t="s">
        <v>173</v>
      </c>
      <c r="D500" s="153" t="s">
        <v>156</v>
      </c>
      <c r="E500" s="155">
        <v>703</v>
      </c>
      <c r="F500" s="147" t="s">
        <v>157</v>
      </c>
      <c r="G500" s="148" t="s">
        <v>157</v>
      </c>
      <c r="H500" s="150">
        <v>0</v>
      </c>
      <c r="I500" s="150">
        <v>0</v>
      </c>
      <c r="J500" s="150">
        <v>0</v>
      </c>
      <c r="K500" s="150">
        <v>0</v>
      </c>
      <c r="L500" s="150">
        <v>0</v>
      </c>
      <c r="M500" s="150">
        <f t="shared" si="37"/>
        <v>0</v>
      </c>
      <c r="N500" s="151">
        <f t="shared" si="35"/>
        <v>0</v>
      </c>
      <c r="O500" s="152">
        <f>N500*2</f>
        <v>0</v>
      </c>
    </row>
    <row r="501" spans="2:15" ht="17.25" hidden="1" x14ac:dyDescent="0.3">
      <c r="B501" s="146">
        <f t="shared" si="36"/>
        <v>500</v>
      </c>
      <c r="C501" s="147" t="s">
        <v>173</v>
      </c>
      <c r="D501" s="153" t="s">
        <v>156</v>
      </c>
      <c r="E501" s="155">
        <v>704</v>
      </c>
      <c r="F501" s="147" t="s">
        <v>59</v>
      </c>
      <c r="G501" s="148" t="s">
        <v>58</v>
      </c>
      <c r="H501" s="150">
        <v>60.76</v>
      </c>
      <c r="I501" s="150">
        <v>0</v>
      </c>
      <c r="J501" s="150">
        <v>0</v>
      </c>
      <c r="K501" s="150">
        <v>0</v>
      </c>
      <c r="L501" s="150">
        <v>3.33</v>
      </c>
      <c r="M501" s="150">
        <f t="shared" si="37"/>
        <v>64.09</v>
      </c>
      <c r="N501" s="151">
        <f t="shared" si="35"/>
        <v>689.86</v>
      </c>
      <c r="O501" s="152">
        <f t="shared" ref="O501:O539" si="41">N501*1.48</f>
        <v>1020.9928</v>
      </c>
    </row>
    <row r="502" spans="2:15" ht="17.25" hidden="1" x14ac:dyDescent="0.3">
      <c r="B502" s="146">
        <f t="shared" si="36"/>
        <v>501</v>
      </c>
      <c r="C502" s="147" t="s">
        <v>173</v>
      </c>
      <c r="D502" s="153" t="s">
        <v>156</v>
      </c>
      <c r="E502" s="155">
        <v>705</v>
      </c>
      <c r="F502" s="147" t="s">
        <v>59</v>
      </c>
      <c r="G502" s="148" t="s">
        <v>58</v>
      </c>
      <c r="H502" s="150">
        <v>60.76</v>
      </c>
      <c r="I502" s="150">
        <v>0</v>
      </c>
      <c r="J502" s="150">
        <v>0</v>
      </c>
      <c r="K502" s="150">
        <v>0</v>
      </c>
      <c r="L502" s="150">
        <v>3.33</v>
      </c>
      <c r="M502" s="150">
        <f t="shared" si="37"/>
        <v>64.09</v>
      </c>
      <c r="N502" s="151">
        <f t="shared" si="35"/>
        <v>689.86</v>
      </c>
      <c r="O502" s="152">
        <f t="shared" si="41"/>
        <v>1020.9928</v>
      </c>
    </row>
    <row r="503" spans="2:15" ht="17.25" hidden="1" x14ac:dyDescent="0.3">
      <c r="B503" s="146">
        <f t="shared" si="36"/>
        <v>502</v>
      </c>
      <c r="C503" s="147" t="s">
        <v>173</v>
      </c>
      <c r="D503" s="153" t="s">
        <v>156</v>
      </c>
      <c r="E503" s="155">
        <v>706</v>
      </c>
      <c r="F503" s="147" t="s">
        <v>60</v>
      </c>
      <c r="G503" s="148" t="s">
        <v>58</v>
      </c>
      <c r="H503" s="150">
        <v>38.85</v>
      </c>
      <c r="I503" s="150">
        <v>0</v>
      </c>
      <c r="J503" s="150">
        <v>0</v>
      </c>
      <c r="K503" s="150">
        <v>0</v>
      </c>
      <c r="L503" s="150">
        <v>3.19</v>
      </c>
      <c r="M503" s="150">
        <f t="shared" si="37"/>
        <v>42.04</v>
      </c>
      <c r="N503" s="151">
        <f t="shared" si="35"/>
        <v>452.52</v>
      </c>
      <c r="O503" s="152">
        <f t="shared" si="41"/>
        <v>669.7296</v>
      </c>
    </row>
    <row r="504" spans="2:15" ht="17.25" hidden="1" x14ac:dyDescent="0.3">
      <c r="B504" s="146">
        <f t="shared" si="36"/>
        <v>503</v>
      </c>
      <c r="C504" s="147" t="s">
        <v>173</v>
      </c>
      <c r="D504" s="153" t="s">
        <v>156</v>
      </c>
      <c r="E504" s="155">
        <v>707</v>
      </c>
      <c r="F504" s="147" t="s">
        <v>60</v>
      </c>
      <c r="G504" s="148" t="s">
        <v>58</v>
      </c>
      <c r="H504" s="150">
        <v>38.85</v>
      </c>
      <c r="I504" s="150">
        <v>0</v>
      </c>
      <c r="J504" s="150">
        <v>0</v>
      </c>
      <c r="K504" s="150">
        <v>0</v>
      </c>
      <c r="L504" s="150">
        <v>3.19</v>
      </c>
      <c r="M504" s="150">
        <f t="shared" si="37"/>
        <v>42.04</v>
      </c>
      <c r="N504" s="151">
        <f t="shared" si="35"/>
        <v>452.52</v>
      </c>
      <c r="O504" s="152">
        <f t="shared" si="41"/>
        <v>669.7296</v>
      </c>
    </row>
    <row r="505" spans="2:15" ht="17.25" hidden="1" x14ac:dyDescent="0.3">
      <c r="B505" s="146">
        <f t="shared" si="36"/>
        <v>504</v>
      </c>
      <c r="C505" s="147" t="s">
        <v>173</v>
      </c>
      <c r="D505" s="153" t="s">
        <v>156</v>
      </c>
      <c r="E505" s="155">
        <v>708</v>
      </c>
      <c r="F505" s="147" t="s">
        <v>59</v>
      </c>
      <c r="G505" s="148" t="s">
        <v>58</v>
      </c>
      <c r="H505" s="150">
        <v>60.76</v>
      </c>
      <c r="I505" s="150">
        <v>0</v>
      </c>
      <c r="J505" s="150">
        <v>0</v>
      </c>
      <c r="K505" s="150">
        <v>0</v>
      </c>
      <c r="L505" s="150">
        <v>3.33</v>
      </c>
      <c r="M505" s="150">
        <f t="shared" si="37"/>
        <v>64.09</v>
      </c>
      <c r="N505" s="151">
        <f t="shared" si="35"/>
        <v>689.86</v>
      </c>
      <c r="O505" s="152">
        <f t="shared" si="41"/>
        <v>1020.9928</v>
      </c>
    </row>
    <row r="506" spans="2:15" ht="17.25" hidden="1" x14ac:dyDescent="0.3">
      <c r="B506" s="146">
        <f t="shared" si="36"/>
        <v>505</v>
      </c>
      <c r="C506" s="147" t="s">
        <v>173</v>
      </c>
      <c r="D506" s="153" t="s">
        <v>158</v>
      </c>
      <c r="E506" s="155">
        <v>801</v>
      </c>
      <c r="F506" s="147" t="s">
        <v>59</v>
      </c>
      <c r="G506" s="148" t="s">
        <v>58</v>
      </c>
      <c r="H506" s="150">
        <v>60.76</v>
      </c>
      <c r="I506" s="150">
        <v>0</v>
      </c>
      <c r="J506" s="150">
        <v>0</v>
      </c>
      <c r="K506" s="150">
        <v>0</v>
      </c>
      <c r="L506" s="150">
        <v>3.33</v>
      </c>
      <c r="M506" s="150">
        <f t="shared" si="37"/>
        <v>64.09</v>
      </c>
      <c r="N506" s="151">
        <f t="shared" si="35"/>
        <v>689.86</v>
      </c>
      <c r="O506" s="152">
        <f t="shared" si="41"/>
        <v>1020.9928</v>
      </c>
    </row>
    <row r="507" spans="2:15" ht="17.25" hidden="1" x14ac:dyDescent="0.3">
      <c r="B507" s="146">
        <f t="shared" si="36"/>
        <v>506</v>
      </c>
      <c r="C507" s="147" t="s">
        <v>173</v>
      </c>
      <c r="D507" s="153" t="s">
        <v>158</v>
      </c>
      <c r="E507" s="155">
        <v>802</v>
      </c>
      <c r="F507" s="147" t="s">
        <v>60</v>
      </c>
      <c r="G507" s="148" t="s">
        <v>58</v>
      </c>
      <c r="H507" s="150">
        <v>41.28</v>
      </c>
      <c r="I507" s="150">
        <v>0</v>
      </c>
      <c r="J507" s="150">
        <v>0</v>
      </c>
      <c r="K507" s="150">
        <v>0</v>
      </c>
      <c r="L507" s="150">
        <v>3.19</v>
      </c>
      <c r="M507" s="150">
        <f t="shared" si="37"/>
        <v>44.47</v>
      </c>
      <c r="N507" s="151">
        <f t="shared" si="35"/>
        <v>478.68</v>
      </c>
      <c r="O507" s="152">
        <f t="shared" si="41"/>
        <v>708.44640000000004</v>
      </c>
    </row>
    <row r="508" spans="2:15" ht="17.25" hidden="1" x14ac:dyDescent="0.3">
      <c r="B508" s="146">
        <f t="shared" si="36"/>
        <v>507</v>
      </c>
      <c r="C508" s="147" t="s">
        <v>173</v>
      </c>
      <c r="D508" s="153" t="s">
        <v>158</v>
      </c>
      <c r="E508" s="155">
        <v>803</v>
      </c>
      <c r="F508" s="147" t="s">
        <v>60</v>
      </c>
      <c r="G508" s="148" t="s">
        <v>58</v>
      </c>
      <c r="H508" s="150">
        <v>41.28</v>
      </c>
      <c r="I508" s="150">
        <v>0</v>
      </c>
      <c r="J508" s="150">
        <v>0</v>
      </c>
      <c r="K508" s="150">
        <v>0</v>
      </c>
      <c r="L508" s="150">
        <v>3.19</v>
      </c>
      <c r="M508" s="150">
        <f t="shared" si="37"/>
        <v>44.47</v>
      </c>
      <c r="N508" s="151">
        <f t="shared" si="35"/>
        <v>478.68</v>
      </c>
      <c r="O508" s="152">
        <f t="shared" si="41"/>
        <v>708.44640000000004</v>
      </c>
    </row>
    <row r="509" spans="2:15" ht="17.25" hidden="1" x14ac:dyDescent="0.3">
      <c r="B509" s="146">
        <f t="shared" si="36"/>
        <v>508</v>
      </c>
      <c r="C509" s="147" t="s">
        <v>173</v>
      </c>
      <c r="D509" s="153" t="s">
        <v>158</v>
      </c>
      <c r="E509" s="155">
        <v>804</v>
      </c>
      <c r="F509" s="147" t="s">
        <v>59</v>
      </c>
      <c r="G509" s="148" t="s">
        <v>58</v>
      </c>
      <c r="H509" s="150">
        <v>60.76</v>
      </c>
      <c r="I509" s="150">
        <v>0</v>
      </c>
      <c r="J509" s="150">
        <v>0</v>
      </c>
      <c r="K509" s="150">
        <v>0</v>
      </c>
      <c r="L509" s="150">
        <v>3.33</v>
      </c>
      <c r="M509" s="150">
        <f t="shared" si="37"/>
        <v>64.09</v>
      </c>
      <c r="N509" s="151">
        <f t="shared" si="35"/>
        <v>689.86</v>
      </c>
      <c r="O509" s="152">
        <f t="shared" si="41"/>
        <v>1020.9928</v>
      </c>
    </row>
    <row r="510" spans="2:15" ht="17.25" hidden="1" x14ac:dyDescent="0.3">
      <c r="B510" s="146">
        <f t="shared" si="36"/>
        <v>509</v>
      </c>
      <c r="C510" s="147" t="s">
        <v>173</v>
      </c>
      <c r="D510" s="153" t="s">
        <v>158</v>
      </c>
      <c r="E510" s="155">
        <v>805</v>
      </c>
      <c r="F510" s="147" t="s">
        <v>59</v>
      </c>
      <c r="G510" s="148" t="s">
        <v>58</v>
      </c>
      <c r="H510" s="150">
        <v>60.76</v>
      </c>
      <c r="I510" s="150">
        <v>0</v>
      </c>
      <c r="J510" s="150">
        <v>0</v>
      </c>
      <c r="K510" s="150">
        <v>0</v>
      </c>
      <c r="L510" s="150">
        <v>3.33</v>
      </c>
      <c r="M510" s="150">
        <f t="shared" si="37"/>
        <v>64.09</v>
      </c>
      <c r="N510" s="151">
        <f t="shared" si="35"/>
        <v>689.86</v>
      </c>
      <c r="O510" s="152">
        <f t="shared" si="41"/>
        <v>1020.9928</v>
      </c>
    </row>
    <row r="511" spans="2:15" ht="17.25" hidden="1" x14ac:dyDescent="0.3">
      <c r="B511" s="146">
        <f t="shared" si="36"/>
        <v>510</v>
      </c>
      <c r="C511" s="147" t="s">
        <v>173</v>
      </c>
      <c r="D511" s="153" t="s">
        <v>158</v>
      </c>
      <c r="E511" s="155">
        <v>806</v>
      </c>
      <c r="F511" s="147" t="s">
        <v>60</v>
      </c>
      <c r="G511" s="148" t="s">
        <v>58</v>
      </c>
      <c r="H511" s="150">
        <v>38.85</v>
      </c>
      <c r="I511" s="150">
        <v>0</v>
      </c>
      <c r="J511" s="150">
        <v>0</v>
      </c>
      <c r="K511" s="150">
        <v>0</v>
      </c>
      <c r="L511" s="150">
        <v>3.19</v>
      </c>
      <c r="M511" s="150">
        <f t="shared" si="37"/>
        <v>42.04</v>
      </c>
      <c r="N511" s="151">
        <f t="shared" si="35"/>
        <v>452.52</v>
      </c>
      <c r="O511" s="152">
        <f t="shared" si="41"/>
        <v>669.7296</v>
      </c>
    </row>
    <row r="512" spans="2:15" ht="17.25" hidden="1" x14ac:dyDescent="0.3">
      <c r="B512" s="146">
        <f t="shared" si="36"/>
        <v>511</v>
      </c>
      <c r="C512" s="147" t="s">
        <v>173</v>
      </c>
      <c r="D512" s="153" t="s">
        <v>158</v>
      </c>
      <c r="E512" s="155">
        <v>807</v>
      </c>
      <c r="F512" s="147" t="s">
        <v>60</v>
      </c>
      <c r="G512" s="148" t="s">
        <v>58</v>
      </c>
      <c r="H512" s="150">
        <v>38.85</v>
      </c>
      <c r="I512" s="150">
        <v>0</v>
      </c>
      <c r="J512" s="150">
        <v>0</v>
      </c>
      <c r="K512" s="150">
        <v>0</v>
      </c>
      <c r="L512" s="150">
        <v>3.19</v>
      </c>
      <c r="M512" s="150">
        <f t="shared" si="37"/>
        <v>42.04</v>
      </c>
      <c r="N512" s="151">
        <f t="shared" si="35"/>
        <v>452.52</v>
      </c>
      <c r="O512" s="152">
        <f t="shared" si="41"/>
        <v>669.7296</v>
      </c>
    </row>
    <row r="513" spans="2:15" ht="17.25" hidden="1" x14ac:dyDescent="0.3">
      <c r="B513" s="146">
        <f t="shared" si="36"/>
        <v>512</v>
      </c>
      <c r="C513" s="147" t="s">
        <v>173</v>
      </c>
      <c r="D513" s="153" t="s">
        <v>158</v>
      </c>
      <c r="E513" s="155">
        <v>808</v>
      </c>
      <c r="F513" s="147" t="s">
        <v>59</v>
      </c>
      <c r="G513" s="148" t="s">
        <v>58</v>
      </c>
      <c r="H513" s="150">
        <v>60.76</v>
      </c>
      <c r="I513" s="150">
        <v>0</v>
      </c>
      <c r="J513" s="150">
        <v>0</v>
      </c>
      <c r="K513" s="150">
        <v>0</v>
      </c>
      <c r="L513" s="150">
        <v>3.33</v>
      </c>
      <c r="M513" s="150">
        <f t="shared" si="37"/>
        <v>64.09</v>
      </c>
      <c r="N513" s="151">
        <f t="shared" si="35"/>
        <v>689.86</v>
      </c>
      <c r="O513" s="152">
        <f t="shared" si="41"/>
        <v>1020.9928</v>
      </c>
    </row>
    <row r="514" spans="2:15" ht="17.25" hidden="1" x14ac:dyDescent="0.3">
      <c r="B514" s="146">
        <f t="shared" si="36"/>
        <v>513</v>
      </c>
      <c r="C514" s="147" t="s">
        <v>173</v>
      </c>
      <c r="D514" s="153" t="s">
        <v>159</v>
      </c>
      <c r="E514" s="155">
        <v>901</v>
      </c>
      <c r="F514" s="147" t="s">
        <v>59</v>
      </c>
      <c r="G514" s="148" t="s">
        <v>58</v>
      </c>
      <c r="H514" s="150">
        <v>60.76</v>
      </c>
      <c r="I514" s="150">
        <v>0</v>
      </c>
      <c r="J514" s="150">
        <v>0</v>
      </c>
      <c r="K514" s="150">
        <v>0</v>
      </c>
      <c r="L514" s="150">
        <v>3.33</v>
      </c>
      <c r="M514" s="150">
        <f t="shared" si="37"/>
        <v>64.09</v>
      </c>
      <c r="N514" s="151">
        <f t="shared" ref="N514:N577" si="42">ROUND(M514*10.764,2)</f>
        <v>689.86</v>
      </c>
      <c r="O514" s="152">
        <f t="shared" si="41"/>
        <v>1020.9928</v>
      </c>
    </row>
    <row r="515" spans="2:15" ht="17.25" hidden="1" x14ac:dyDescent="0.3">
      <c r="B515" s="146">
        <f t="shared" ref="B515:B578" si="43">B514+1</f>
        <v>514</v>
      </c>
      <c r="C515" s="147" t="s">
        <v>173</v>
      </c>
      <c r="D515" s="153" t="s">
        <v>159</v>
      </c>
      <c r="E515" s="155">
        <v>902</v>
      </c>
      <c r="F515" s="147" t="s">
        <v>60</v>
      </c>
      <c r="G515" s="148" t="s">
        <v>58</v>
      </c>
      <c r="H515" s="150">
        <v>41.28</v>
      </c>
      <c r="I515" s="150">
        <v>0</v>
      </c>
      <c r="J515" s="150">
        <v>0</v>
      </c>
      <c r="K515" s="150">
        <v>0</v>
      </c>
      <c r="L515" s="150">
        <v>3.19</v>
      </c>
      <c r="M515" s="150">
        <f t="shared" ref="M515:M578" si="44">SUM(H515:L515)</f>
        <v>44.47</v>
      </c>
      <c r="N515" s="151">
        <f t="shared" si="42"/>
        <v>478.68</v>
      </c>
      <c r="O515" s="152">
        <f t="shared" si="41"/>
        <v>708.44640000000004</v>
      </c>
    </row>
    <row r="516" spans="2:15" ht="17.25" hidden="1" x14ac:dyDescent="0.3">
      <c r="B516" s="146">
        <f t="shared" si="43"/>
        <v>515</v>
      </c>
      <c r="C516" s="147" t="s">
        <v>173</v>
      </c>
      <c r="D516" s="153" t="s">
        <v>159</v>
      </c>
      <c r="E516" s="155">
        <v>903</v>
      </c>
      <c r="F516" s="147" t="s">
        <v>60</v>
      </c>
      <c r="G516" s="148" t="s">
        <v>58</v>
      </c>
      <c r="H516" s="150">
        <v>41.28</v>
      </c>
      <c r="I516" s="150">
        <v>0</v>
      </c>
      <c r="J516" s="150">
        <v>0</v>
      </c>
      <c r="K516" s="150">
        <v>0</v>
      </c>
      <c r="L516" s="150">
        <v>3.19</v>
      </c>
      <c r="M516" s="150">
        <f t="shared" si="44"/>
        <v>44.47</v>
      </c>
      <c r="N516" s="151">
        <f t="shared" si="42"/>
        <v>478.68</v>
      </c>
      <c r="O516" s="152">
        <f t="shared" si="41"/>
        <v>708.44640000000004</v>
      </c>
    </row>
    <row r="517" spans="2:15" ht="17.25" hidden="1" x14ac:dyDescent="0.3">
      <c r="B517" s="146">
        <f t="shared" si="43"/>
        <v>516</v>
      </c>
      <c r="C517" s="147" t="s">
        <v>173</v>
      </c>
      <c r="D517" s="153" t="s">
        <v>159</v>
      </c>
      <c r="E517" s="155">
        <v>904</v>
      </c>
      <c r="F517" s="147" t="s">
        <v>59</v>
      </c>
      <c r="G517" s="148" t="s">
        <v>58</v>
      </c>
      <c r="H517" s="150">
        <v>60.76</v>
      </c>
      <c r="I517" s="150">
        <v>0</v>
      </c>
      <c r="J517" s="150">
        <v>0</v>
      </c>
      <c r="K517" s="150">
        <v>0</v>
      </c>
      <c r="L517" s="150">
        <v>3.33</v>
      </c>
      <c r="M517" s="150">
        <f t="shared" si="44"/>
        <v>64.09</v>
      </c>
      <c r="N517" s="151">
        <f t="shared" si="42"/>
        <v>689.86</v>
      </c>
      <c r="O517" s="152">
        <f t="shared" si="41"/>
        <v>1020.9928</v>
      </c>
    </row>
    <row r="518" spans="2:15" ht="17.25" hidden="1" x14ac:dyDescent="0.3">
      <c r="B518" s="146">
        <f t="shared" si="43"/>
        <v>517</v>
      </c>
      <c r="C518" s="147" t="s">
        <v>173</v>
      </c>
      <c r="D518" s="153" t="s">
        <v>159</v>
      </c>
      <c r="E518" s="155">
        <v>905</v>
      </c>
      <c r="F518" s="147" t="s">
        <v>59</v>
      </c>
      <c r="G518" s="148" t="s">
        <v>58</v>
      </c>
      <c r="H518" s="150">
        <v>60.76</v>
      </c>
      <c r="I518" s="150">
        <v>0</v>
      </c>
      <c r="J518" s="150">
        <v>0</v>
      </c>
      <c r="K518" s="150">
        <v>0</v>
      </c>
      <c r="L518" s="150">
        <v>3.33</v>
      </c>
      <c r="M518" s="150">
        <f t="shared" si="44"/>
        <v>64.09</v>
      </c>
      <c r="N518" s="151">
        <f t="shared" si="42"/>
        <v>689.86</v>
      </c>
      <c r="O518" s="152">
        <f t="shared" si="41"/>
        <v>1020.9928</v>
      </c>
    </row>
    <row r="519" spans="2:15" ht="17.25" hidden="1" x14ac:dyDescent="0.3">
      <c r="B519" s="146">
        <f t="shared" si="43"/>
        <v>518</v>
      </c>
      <c r="C519" s="147" t="s">
        <v>173</v>
      </c>
      <c r="D519" s="153" t="s">
        <v>159</v>
      </c>
      <c r="E519" s="155">
        <v>906</v>
      </c>
      <c r="F519" s="147" t="s">
        <v>60</v>
      </c>
      <c r="G519" s="148" t="s">
        <v>58</v>
      </c>
      <c r="H519" s="150">
        <v>38.85</v>
      </c>
      <c r="I519" s="150">
        <v>0</v>
      </c>
      <c r="J519" s="150">
        <v>0</v>
      </c>
      <c r="K519" s="150">
        <v>0</v>
      </c>
      <c r="L519" s="150">
        <v>3.19</v>
      </c>
      <c r="M519" s="150">
        <f t="shared" si="44"/>
        <v>42.04</v>
      </c>
      <c r="N519" s="151">
        <f t="shared" si="42"/>
        <v>452.52</v>
      </c>
      <c r="O519" s="152">
        <f t="shared" si="41"/>
        <v>669.7296</v>
      </c>
    </row>
    <row r="520" spans="2:15" ht="17.25" hidden="1" x14ac:dyDescent="0.3">
      <c r="B520" s="146">
        <f t="shared" si="43"/>
        <v>519</v>
      </c>
      <c r="C520" s="147" t="s">
        <v>173</v>
      </c>
      <c r="D520" s="153" t="s">
        <v>159</v>
      </c>
      <c r="E520" s="155">
        <v>907</v>
      </c>
      <c r="F520" s="147" t="s">
        <v>60</v>
      </c>
      <c r="G520" s="148" t="s">
        <v>58</v>
      </c>
      <c r="H520" s="150">
        <v>38.85</v>
      </c>
      <c r="I520" s="150">
        <v>0</v>
      </c>
      <c r="J520" s="150">
        <v>0</v>
      </c>
      <c r="K520" s="150">
        <v>0</v>
      </c>
      <c r="L520" s="150">
        <v>3.19</v>
      </c>
      <c r="M520" s="150">
        <f t="shared" si="44"/>
        <v>42.04</v>
      </c>
      <c r="N520" s="151">
        <f t="shared" si="42"/>
        <v>452.52</v>
      </c>
      <c r="O520" s="152">
        <f t="shared" si="41"/>
        <v>669.7296</v>
      </c>
    </row>
    <row r="521" spans="2:15" ht="17.25" hidden="1" x14ac:dyDescent="0.3">
      <c r="B521" s="146">
        <f t="shared" si="43"/>
        <v>520</v>
      </c>
      <c r="C521" s="147" t="s">
        <v>173</v>
      </c>
      <c r="D521" s="153" t="s">
        <v>159</v>
      </c>
      <c r="E521" s="155">
        <v>908</v>
      </c>
      <c r="F521" s="147" t="s">
        <v>59</v>
      </c>
      <c r="G521" s="148" t="s">
        <v>58</v>
      </c>
      <c r="H521" s="150">
        <v>60.76</v>
      </c>
      <c r="I521" s="150">
        <v>0</v>
      </c>
      <c r="J521" s="150">
        <v>0</v>
      </c>
      <c r="K521" s="150">
        <v>0</v>
      </c>
      <c r="L521" s="150">
        <v>3.33</v>
      </c>
      <c r="M521" s="150">
        <f t="shared" si="44"/>
        <v>64.09</v>
      </c>
      <c r="N521" s="151">
        <f t="shared" si="42"/>
        <v>689.86</v>
      </c>
      <c r="O521" s="152">
        <f t="shared" si="41"/>
        <v>1020.9928</v>
      </c>
    </row>
    <row r="522" spans="2:15" ht="17.25" hidden="1" x14ac:dyDescent="0.3">
      <c r="B522" s="146">
        <f t="shared" si="43"/>
        <v>521</v>
      </c>
      <c r="C522" s="147" t="s">
        <v>173</v>
      </c>
      <c r="D522" s="153" t="s">
        <v>160</v>
      </c>
      <c r="E522" s="155">
        <v>1001</v>
      </c>
      <c r="F522" s="147" t="s">
        <v>59</v>
      </c>
      <c r="G522" s="148" t="s">
        <v>58</v>
      </c>
      <c r="H522" s="150">
        <v>60.76</v>
      </c>
      <c r="I522" s="150">
        <v>0</v>
      </c>
      <c r="J522" s="150">
        <v>0</v>
      </c>
      <c r="K522" s="150">
        <v>0</v>
      </c>
      <c r="L522" s="150">
        <v>3.33</v>
      </c>
      <c r="M522" s="150">
        <f t="shared" si="44"/>
        <v>64.09</v>
      </c>
      <c r="N522" s="151">
        <f t="shared" si="42"/>
        <v>689.86</v>
      </c>
      <c r="O522" s="152">
        <f t="shared" si="41"/>
        <v>1020.9928</v>
      </c>
    </row>
    <row r="523" spans="2:15" ht="17.25" hidden="1" x14ac:dyDescent="0.3">
      <c r="B523" s="146">
        <f t="shared" si="43"/>
        <v>522</v>
      </c>
      <c r="C523" s="147" t="s">
        <v>173</v>
      </c>
      <c r="D523" s="153" t="s">
        <v>160</v>
      </c>
      <c r="E523" s="155">
        <v>1002</v>
      </c>
      <c r="F523" s="147" t="s">
        <v>60</v>
      </c>
      <c r="G523" s="148" t="s">
        <v>58</v>
      </c>
      <c r="H523" s="150">
        <v>41.28</v>
      </c>
      <c r="I523" s="150">
        <v>0</v>
      </c>
      <c r="J523" s="150">
        <v>0</v>
      </c>
      <c r="K523" s="150">
        <v>0</v>
      </c>
      <c r="L523" s="150">
        <v>3.19</v>
      </c>
      <c r="M523" s="150">
        <f t="shared" si="44"/>
        <v>44.47</v>
      </c>
      <c r="N523" s="151">
        <f t="shared" si="42"/>
        <v>478.68</v>
      </c>
      <c r="O523" s="152">
        <f t="shared" si="41"/>
        <v>708.44640000000004</v>
      </c>
    </row>
    <row r="524" spans="2:15" ht="17.25" hidden="1" x14ac:dyDescent="0.3">
      <c r="B524" s="146">
        <f t="shared" si="43"/>
        <v>523</v>
      </c>
      <c r="C524" s="147" t="s">
        <v>173</v>
      </c>
      <c r="D524" s="153" t="s">
        <v>160</v>
      </c>
      <c r="E524" s="155">
        <v>1003</v>
      </c>
      <c r="F524" s="147" t="s">
        <v>60</v>
      </c>
      <c r="G524" s="148" t="s">
        <v>58</v>
      </c>
      <c r="H524" s="150">
        <v>41.28</v>
      </c>
      <c r="I524" s="150">
        <v>0</v>
      </c>
      <c r="J524" s="150">
        <v>0</v>
      </c>
      <c r="K524" s="150">
        <v>0</v>
      </c>
      <c r="L524" s="150">
        <v>3.19</v>
      </c>
      <c r="M524" s="150">
        <f t="shared" si="44"/>
        <v>44.47</v>
      </c>
      <c r="N524" s="151">
        <f t="shared" si="42"/>
        <v>478.68</v>
      </c>
      <c r="O524" s="152">
        <f t="shared" si="41"/>
        <v>708.44640000000004</v>
      </c>
    </row>
    <row r="525" spans="2:15" ht="17.25" hidden="1" x14ac:dyDescent="0.3">
      <c r="B525" s="146">
        <f t="shared" si="43"/>
        <v>524</v>
      </c>
      <c r="C525" s="147" t="s">
        <v>173</v>
      </c>
      <c r="D525" s="153" t="s">
        <v>160</v>
      </c>
      <c r="E525" s="155">
        <v>1004</v>
      </c>
      <c r="F525" s="147" t="s">
        <v>59</v>
      </c>
      <c r="G525" s="148" t="s">
        <v>58</v>
      </c>
      <c r="H525" s="150">
        <v>60.76</v>
      </c>
      <c r="I525" s="150">
        <v>0</v>
      </c>
      <c r="J525" s="150">
        <v>0</v>
      </c>
      <c r="K525" s="150">
        <v>0</v>
      </c>
      <c r="L525" s="150">
        <v>3.33</v>
      </c>
      <c r="M525" s="150">
        <f t="shared" si="44"/>
        <v>64.09</v>
      </c>
      <c r="N525" s="151">
        <f t="shared" si="42"/>
        <v>689.86</v>
      </c>
      <c r="O525" s="152">
        <f t="shared" si="41"/>
        <v>1020.9928</v>
      </c>
    </row>
    <row r="526" spans="2:15" ht="17.25" hidden="1" x14ac:dyDescent="0.3">
      <c r="B526" s="146">
        <f t="shared" si="43"/>
        <v>525</v>
      </c>
      <c r="C526" s="147" t="s">
        <v>173</v>
      </c>
      <c r="D526" s="153" t="s">
        <v>160</v>
      </c>
      <c r="E526" s="155">
        <v>1005</v>
      </c>
      <c r="F526" s="147" t="s">
        <v>59</v>
      </c>
      <c r="G526" s="148" t="s">
        <v>58</v>
      </c>
      <c r="H526" s="150">
        <v>60.76</v>
      </c>
      <c r="I526" s="150">
        <v>0</v>
      </c>
      <c r="J526" s="150">
        <v>0</v>
      </c>
      <c r="K526" s="150">
        <v>0</v>
      </c>
      <c r="L526" s="150">
        <v>3.33</v>
      </c>
      <c r="M526" s="150">
        <f t="shared" si="44"/>
        <v>64.09</v>
      </c>
      <c r="N526" s="151">
        <f t="shared" si="42"/>
        <v>689.86</v>
      </c>
      <c r="O526" s="152">
        <f t="shared" si="41"/>
        <v>1020.9928</v>
      </c>
    </row>
    <row r="527" spans="2:15" ht="17.25" hidden="1" x14ac:dyDescent="0.3">
      <c r="B527" s="146">
        <f t="shared" si="43"/>
        <v>526</v>
      </c>
      <c r="C527" s="147" t="s">
        <v>173</v>
      </c>
      <c r="D527" s="153" t="s">
        <v>160</v>
      </c>
      <c r="E527" s="155">
        <v>1006</v>
      </c>
      <c r="F527" s="147" t="s">
        <v>60</v>
      </c>
      <c r="G527" s="148" t="s">
        <v>58</v>
      </c>
      <c r="H527" s="150">
        <v>38.85</v>
      </c>
      <c r="I527" s="150">
        <v>0</v>
      </c>
      <c r="J527" s="150">
        <v>0</v>
      </c>
      <c r="K527" s="150">
        <v>0</v>
      </c>
      <c r="L527" s="150">
        <v>3.19</v>
      </c>
      <c r="M527" s="150">
        <f t="shared" si="44"/>
        <v>42.04</v>
      </c>
      <c r="N527" s="151">
        <f t="shared" si="42"/>
        <v>452.52</v>
      </c>
      <c r="O527" s="152">
        <f t="shared" si="41"/>
        <v>669.7296</v>
      </c>
    </row>
    <row r="528" spans="2:15" ht="17.25" hidden="1" x14ac:dyDescent="0.3">
      <c r="B528" s="146">
        <f t="shared" si="43"/>
        <v>527</v>
      </c>
      <c r="C528" s="147" t="s">
        <v>173</v>
      </c>
      <c r="D528" s="153" t="s">
        <v>160</v>
      </c>
      <c r="E528" s="155">
        <v>1007</v>
      </c>
      <c r="F528" s="147" t="s">
        <v>60</v>
      </c>
      <c r="G528" s="148" t="s">
        <v>58</v>
      </c>
      <c r="H528" s="150">
        <v>38.85</v>
      </c>
      <c r="I528" s="150">
        <v>0</v>
      </c>
      <c r="J528" s="150">
        <v>0</v>
      </c>
      <c r="K528" s="150">
        <v>0</v>
      </c>
      <c r="L528" s="150">
        <v>3.19</v>
      </c>
      <c r="M528" s="150">
        <f t="shared" si="44"/>
        <v>42.04</v>
      </c>
      <c r="N528" s="151">
        <f t="shared" si="42"/>
        <v>452.52</v>
      </c>
      <c r="O528" s="152">
        <f t="shared" si="41"/>
        <v>669.7296</v>
      </c>
    </row>
    <row r="529" spans="2:15" ht="17.25" hidden="1" x14ac:dyDescent="0.3">
      <c r="B529" s="146">
        <f t="shared" si="43"/>
        <v>528</v>
      </c>
      <c r="C529" s="147" t="s">
        <v>173</v>
      </c>
      <c r="D529" s="153" t="s">
        <v>160</v>
      </c>
      <c r="E529" s="155">
        <v>1008</v>
      </c>
      <c r="F529" s="147" t="s">
        <v>59</v>
      </c>
      <c r="G529" s="148" t="s">
        <v>58</v>
      </c>
      <c r="H529" s="150">
        <v>60.76</v>
      </c>
      <c r="I529" s="150">
        <v>0</v>
      </c>
      <c r="J529" s="150">
        <v>0</v>
      </c>
      <c r="K529" s="150">
        <v>0</v>
      </c>
      <c r="L529" s="150">
        <v>3.33</v>
      </c>
      <c r="M529" s="150">
        <f t="shared" si="44"/>
        <v>64.09</v>
      </c>
      <c r="N529" s="151">
        <f t="shared" si="42"/>
        <v>689.86</v>
      </c>
      <c r="O529" s="152">
        <f t="shared" si="41"/>
        <v>1020.9928</v>
      </c>
    </row>
    <row r="530" spans="2:15" ht="17.25" hidden="1" x14ac:dyDescent="0.3">
      <c r="B530" s="146">
        <f t="shared" si="43"/>
        <v>529</v>
      </c>
      <c r="C530" s="147" t="s">
        <v>173</v>
      </c>
      <c r="D530" s="153" t="s">
        <v>161</v>
      </c>
      <c r="E530" s="155">
        <v>1101</v>
      </c>
      <c r="F530" s="147" t="s">
        <v>59</v>
      </c>
      <c r="G530" s="148" t="s">
        <v>58</v>
      </c>
      <c r="H530" s="150">
        <v>60.76</v>
      </c>
      <c r="I530" s="150">
        <v>0</v>
      </c>
      <c r="J530" s="150">
        <v>0</v>
      </c>
      <c r="K530" s="150">
        <v>0</v>
      </c>
      <c r="L530" s="150">
        <v>3.33</v>
      </c>
      <c r="M530" s="150">
        <f t="shared" si="44"/>
        <v>64.09</v>
      </c>
      <c r="N530" s="151">
        <f t="shared" si="42"/>
        <v>689.86</v>
      </c>
      <c r="O530" s="152">
        <f t="shared" si="41"/>
        <v>1020.9928</v>
      </c>
    </row>
    <row r="531" spans="2:15" ht="17.25" hidden="1" x14ac:dyDescent="0.3">
      <c r="B531" s="146">
        <f t="shared" si="43"/>
        <v>530</v>
      </c>
      <c r="C531" s="147" t="s">
        <v>173</v>
      </c>
      <c r="D531" s="153" t="s">
        <v>161</v>
      </c>
      <c r="E531" s="155">
        <v>1102</v>
      </c>
      <c r="F531" s="147" t="s">
        <v>60</v>
      </c>
      <c r="G531" s="148" t="s">
        <v>58</v>
      </c>
      <c r="H531" s="150">
        <v>41.28</v>
      </c>
      <c r="I531" s="150">
        <v>0</v>
      </c>
      <c r="J531" s="150">
        <v>0</v>
      </c>
      <c r="K531" s="150">
        <v>0</v>
      </c>
      <c r="L531" s="150">
        <v>3.19</v>
      </c>
      <c r="M531" s="150">
        <f t="shared" si="44"/>
        <v>44.47</v>
      </c>
      <c r="N531" s="151">
        <f t="shared" si="42"/>
        <v>478.68</v>
      </c>
      <c r="O531" s="152">
        <f t="shared" si="41"/>
        <v>708.44640000000004</v>
      </c>
    </row>
    <row r="532" spans="2:15" ht="17.25" hidden="1" x14ac:dyDescent="0.3">
      <c r="B532" s="146">
        <f t="shared" si="43"/>
        <v>531</v>
      </c>
      <c r="C532" s="147" t="s">
        <v>173</v>
      </c>
      <c r="D532" s="153" t="s">
        <v>161</v>
      </c>
      <c r="E532" s="155">
        <v>1103</v>
      </c>
      <c r="F532" s="147" t="s">
        <v>60</v>
      </c>
      <c r="G532" s="148" t="s">
        <v>58</v>
      </c>
      <c r="H532" s="150">
        <v>41.28</v>
      </c>
      <c r="I532" s="150">
        <v>0</v>
      </c>
      <c r="J532" s="150">
        <v>0</v>
      </c>
      <c r="K532" s="150">
        <v>0</v>
      </c>
      <c r="L532" s="150">
        <v>3.19</v>
      </c>
      <c r="M532" s="150">
        <f t="shared" si="44"/>
        <v>44.47</v>
      </c>
      <c r="N532" s="151">
        <f t="shared" si="42"/>
        <v>478.68</v>
      </c>
      <c r="O532" s="152">
        <f t="shared" si="41"/>
        <v>708.44640000000004</v>
      </c>
    </row>
    <row r="533" spans="2:15" ht="17.25" hidden="1" x14ac:dyDescent="0.3">
      <c r="B533" s="146">
        <f t="shared" si="43"/>
        <v>532</v>
      </c>
      <c r="C533" s="147" t="s">
        <v>173</v>
      </c>
      <c r="D533" s="153" t="s">
        <v>161</v>
      </c>
      <c r="E533" s="155">
        <v>1104</v>
      </c>
      <c r="F533" s="147" t="s">
        <v>59</v>
      </c>
      <c r="G533" s="148" t="s">
        <v>58</v>
      </c>
      <c r="H533" s="150">
        <v>60.76</v>
      </c>
      <c r="I533" s="150">
        <v>0</v>
      </c>
      <c r="J533" s="150">
        <v>0</v>
      </c>
      <c r="K533" s="150">
        <v>0</v>
      </c>
      <c r="L533" s="150">
        <v>3.33</v>
      </c>
      <c r="M533" s="150">
        <f t="shared" si="44"/>
        <v>64.09</v>
      </c>
      <c r="N533" s="151">
        <f t="shared" si="42"/>
        <v>689.86</v>
      </c>
      <c r="O533" s="152">
        <f t="shared" si="41"/>
        <v>1020.9928</v>
      </c>
    </row>
    <row r="534" spans="2:15" ht="17.25" hidden="1" x14ac:dyDescent="0.3">
      <c r="B534" s="146">
        <f t="shared" si="43"/>
        <v>533</v>
      </c>
      <c r="C534" s="147" t="s">
        <v>173</v>
      </c>
      <c r="D534" s="153" t="s">
        <v>161</v>
      </c>
      <c r="E534" s="155">
        <v>1105</v>
      </c>
      <c r="F534" s="147" t="s">
        <v>59</v>
      </c>
      <c r="G534" s="148" t="s">
        <v>58</v>
      </c>
      <c r="H534" s="150">
        <v>60.76</v>
      </c>
      <c r="I534" s="150">
        <v>0</v>
      </c>
      <c r="J534" s="150">
        <v>0</v>
      </c>
      <c r="K534" s="150">
        <v>0</v>
      </c>
      <c r="L534" s="150">
        <v>3.33</v>
      </c>
      <c r="M534" s="150">
        <f t="shared" si="44"/>
        <v>64.09</v>
      </c>
      <c r="N534" s="151">
        <f t="shared" si="42"/>
        <v>689.86</v>
      </c>
      <c r="O534" s="152">
        <f t="shared" si="41"/>
        <v>1020.9928</v>
      </c>
    </row>
    <row r="535" spans="2:15" ht="17.25" hidden="1" x14ac:dyDescent="0.3">
      <c r="B535" s="146">
        <f t="shared" si="43"/>
        <v>534</v>
      </c>
      <c r="C535" s="147" t="s">
        <v>173</v>
      </c>
      <c r="D535" s="153" t="s">
        <v>161</v>
      </c>
      <c r="E535" s="155">
        <v>1106</v>
      </c>
      <c r="F535" s="147" t="s">
        <v>60</v>
      </c>
      <c r="G535" s="148" t="s">
        <v>58</v>
      </c>
      <c r="H535" s="150">
        <v>38.85</v>
      </c>
      <c r="I535" s="150">
        <v>0</v>
      </c>
      <c r="J535" s="150">
        <v>0</v>
      </c>
      <c r="K535" s="150">
        <v>0</v>
      </c>
      <c r="L535" s="150">
        <v>3.19</v>
      </c>
      <c r="M535" s="150">
        <f t="shared" si="44"/>
        <v>42.04</v>
      </c>
      <c r="N535" s="151">
        <f t="shared" si="42"/>
        <v>452.52</v>
      </c>
      <c r="O535" s="152">
        <f t="shared" si="41"/>
        <v>669.7296</v>
      </c>
    </row>
    <row r="536" spans="2:15" ht="17.25" hidden="1" x14ac:dyDescent="0.3">
      <c r="B536" s="146">
        <f t="shared" si="43"/>
        <v>535</v>
      </c>
      <c r="C536" s="147" t="s">
        <v>173</v>
      </c>
      <c r="D536" s="153" t="s">
        <v>161</v>
      </c>
      <c r="E536" s="155">
        <v>1107</v>
      </c>
      <c r="F536" s="147" t="s">
        <v>60</v>
      </c>
      <c r="G536" s="148" t="s">
        <v>58</v>
      </c>
      <c r="H536" s="150">
        <v>38.85</v>
      </c>
      <c r="I536" s="150">
        <v>0</v>
      </c>
      <c r="J536" s="150">
        <v>0</v>
      </c>
      <c r="K536" s="150">
        <v>0</v>
      </c>
      <c r="L536" s="150">
        <v>3.19</v>
      </c>
      <c r="M536" s="150">
        <f t="shared" si="44"/>
        <v>42.04</v>
      </c>
      <c r="N536" s="151">
        <f t="shared" si="42"/>
        <v>452.52</v>
      </c>
      <c r="O536" s="152">
        <f t="shared" si="41"/>
        <v>669.7296</v>
      </c>
    </row>
    <row r="537" spans="2:15" ht="17.25" hidden="1" x14ac:dyDescent="0.3">
      <c r="B537" s="146">
        <f t="shared" si="43"/>
        <v>536</v>
      </c>
      <c r="C537" s="147" t="s">
        <v>173</v>
      </c>
      <c r="D537" s="153" t="s">
        <v>161</v>
      </c>
      <c r="E537" s="155">
        <v>1108</v>
      </c>
      <c r="F537" s="147" t="s">
        <v>59</v>
      </c>
      <c r="G537" s="148" t="s">
        <v>58</v>
      </c>
      <c r="H537" s="150">
        <v>60.76</v>
      </c>
      <c r="I537" s="150">
        <v>0</v>
      </c>
      <c r="J537" s="150">
        <v>0</v>
      </c>
      <c r="K537" s="150">
        <v>0</v>
      </c>
      <c r="L537" s="150">
        <v>3.33</v>
      </c>
      <c r="M537" s="150">
        <f t="shared" si="44"/>
        <v>64.09</v>
      </c>
      <c r="N537" s="151">
        <f t="shared" si="42"/>
        <v>689.86</v>
      </c>
      <c r="O537" s="152">
        <f t="shared" si="41"/>
        <v>1020.9928</v>
      </c>
    </row>
    <row r="538" spans="2:15" ht="17.25" hidden="1" x14ac:dyDescent="0.3">
      <c r="B538" s="146">
        <f t="shared" si="43"/>
        <v>537</v>
      </c>
      <c r="C538" s="147" t="s">
        <v>173</v>
      </c>
      <c r="D538" s="153" t="s">
        <v>162</v>
      </c>
      <c r="E538" s="155">
        <v>1201</v>
      </c>
      <c r="F538" s="147" t="s">
        <v>59</v>
      </c>
      <c r="G538" s="148" t="s">
        <v>58</v>
      </c>
      <c r="H538" s="150">
        <v>60.76</v>
      </c>
      <c r="I538" s="150">
        <v>0</v>
      </c>
      <c r="J538" s="150">
        <v>0</v>
      </c>
      <c r="K538" s="150">
        <v>0</v>
      </c>
      <c r="L538" s="150">
        <v>3.33</v>
      </c>
      <c r="M538" s="150">
        <f t="shared" si="44"/>
        <v>64.09</v>
      </c>
      <c r="N538" s="151">
        <f t="shared" si="42"/>
        <v>689.86</v>
      </c>
      <c r="O538" s="152">
        <f t="shared" si="41"/>
        <v>1020.9928</v>
      </c>
    </row>
    <row r="539" spans="2:15" ht="17.25" hidden="1" x14ac:dyDescent="0.3">
      <c r="B539" s="146">
        <f t="shared" si="43"/>
        <v>538</v>
      </c>
      <c r="C539" s="147" t="s">
        <v>173</v>
      </c>
      <c r="D539" s="153" t="s">
        <v>162</v>
      </c>
      <c r="E539" s="155">
        <v>1202</v>
      </c>
      <c r="F539" s="147" t="s">
        <v>60</v>
      </c>
      <c r="G539" s="148" t="s">
        <v>58</v>
      </c>
      <c r="H539" s="150">
        <v>41.28</v>
      </c>
      <c r="I539" s="150">
        <v>0</v>
      </c>
      <c r="J539" s="150">
        <v>0</v>
      </c>
      <c r="K539" s="150">
        <v>0</v>
      </c>
      <c r="L539" s="150">
        <v>3.19</v>
      </c>
      <c r="M539" s="150">
        <f t="shared" si="44"/>
        <v>44.47</v>
      </c>
      <c r="N539" s="151">
        <f t="shared" si="42"/>
        <v>478.68</v>
      </c>
      <c r="O539" s="152">
        <f t="shared" si="41"/>
        <v>708.44640000000004</v>
      </c>
    </row>
    <row r="540" spans="2:15" ht="17.25" hidden="1" x14ac:dyDescent="0.3">
      <c r="B540" s="146">
        <f t="shared" si="43"/>
        <v>539</v>
      </c>
      <c r="C540" s="147" t="s">
        <v>173</v>
      </c>
      <c r="D540" s="153" t="s">
        <v>162</v>
      </c>
      <c r="E540" s="155">
        <v>1203</v>
      </c>
      <c r="F540" s="147" t="s">
        <v>157</v>
      </c>
      <c r="G540" s="148" t="s">
        <v>157</v>
      </c>
      <c r="H540" s="150">
        <v>0</v>
      </c>
      <c r="I540" s="150">
        <v>0</v>
      </c>
      <c r="J540" s="150">
        <v>0</v>
      </c>
      <c r="K540" s="150">
        <v>0</v>
      </c>
      <c r="L540" s="150">
        <v>0</v>
      </c>
      <c r="M540" s="150">
        <f t="shared" si="44"/>
        <v>0</v>
      </c>
      <c r="N540" s="151">
        <f t="shared" si="42"/>
        <v>0</v>
      </c>
      <c r="O540" s="152">
        <f>N540*2</f>
        <v>0</v>
      </c>
    </row>
    <row r="541" spans="2:15" ht="17.25" hidden="1" x14ac:dyDescent="0.3">
      <c r="B541" s="146">
        <f t="shared" si="43"/>
        <v>540</v>
      </c>
      <c r="C541" s="147" t="s">
        <v>173</v>
      </c>
      <c r="D541" s="153" t="s">
        <v>162</v>
      </c>
      <c r="E541" s="155">
        <v>1204</v>
      </c>
      <c r="F541" s="147" t="s">
        <v>59</v>
      </c>
      <c r="G541" s="148" t="s">
        <v>58</v>
      </c>
      <c r="H541" s="150">
        <v>60.76</v>
      </c>
      <c r="I541" s="150">
        <v>0</v>
      </c>
      <c r="J541" s="150">
        <v>0</v>
      </c>
      <c r="K541" s="150">
        <v>0</v>
      </c>
      <c r="L541" s="150">
        <v>3.33</v>
      </c>
      <c r="M541" s="150">
        <f t="shared" si="44"/>
        <v>64.09</v>
      </c>
      <c r="N541" s="151">
        <f t="shared" si="42"/>
        <v>689.86</v>
      </c>
      <c r="O541" s="152">
        <f t="shared" ref="O541:O579" si="45">N541*1.48</f>
        <v>1020.9928</v>
      </c>
    </row>
    <row r="542" spans="2:15" ht="17.25" hidden="1" x14ac:dyDescent="0.3">
      <c r="B542" s="146">
        <f t="shared" si="43"/>
        <v>541</v>
      </c>
      <c r="C542" s="147" t="s">
        <v>173</v>
      </c>
      <c r="D542" s="153" t="s">
        <v>162</v>
      </c>
      <c r="E542" s="155">
        <v>1205</v>
      </c>
      <c r="F542" s="147" t="s">
        <v>59</v>
      </c>
      <c r="G542" s="148" t="s">
        <v>58</v>
      </c>
      <c r="H542" s="150">
        <v>60.76</v>
      </c>
      <c r="I542" s="150">
        <v>0</v>
      </c>
      <c r="J542" s="150">
        <v>0</v>
      </c>
      <c r="K542" s="150">
        <v>0</v>
      </c>
      <c r="L542" s="150">
        <v>3.33</v>
      </c>
      <c r="M542" s="150">
        <f t="shared" si="44"/>
        <v>64.09</v>
      </c>
      <c r="N542" s="151">
        <f t="shared" si="42"/>
        <v>689.86</v>
      </c>
      <c r="O542" s="152">
        <f t="shared" si="45"/>
        <v>1020.9928</v>
      </c>
    </row>
    <row r="543" spans="2:15" ht="17.25" hidden="1" x14ac:dyDescent="0.3">
      <c r="B543" s="146">
        <f t="shared" si="43"/>
        <v>542</v>
      </c>
      <c r="C543" s="147" t="s">
        <v>173</v>
      </c>
      <c r="D543" s="153" t="s">
        <v>162</v>
      </c>
      <c r="E543" s="155">
        <v>1206</v>
      </c>
      <c r="F543" s="147" t="s">
        <v>60</v>
      </c>
      <c r="G543" s="148" t="s">
        <v>58</v>
      </c>
      <c r="H543" s="150">
        <v>38.85</v>
      </c>
      <c r="I543" s="150">
        <v>0</v>
      </c>
      <c r="J543" s="150">
        <v>0</v>
      </c>
      <c r="K543" s="150">
        <v>0</v>
      </c>
      <c r="L543" s="150">
        <v>3.19</v>
      </c>
      <c r="M543" s="150">
        <f t="shared" si="44"/>
        <v>42.04</v>
      </c>
      <c r="N543" s="151">
        <f t="shared" si="42"/>
        <v>452.52</v>
      </c>
      <c r="O543" s="152">
        <f t="shared" si="45"/>
        <v>669.7296</v>
      </c>
    </row>
    <row r="544" spans="2:15" ht="17.25" hidden="1" x14ac:dyDescent="0.3">
      <c r="B544" s="146">
        <f t="shared" si="43"/>
        <v>543</v>
      </c>
      <c r="C544" s="147" t="s">
        <v>173</v>
      </c>
      <c r="D544" s="153" t="s">
        <v>162</v>
      </c>
      <c r="E544" s="155">
        <v>1207</v>
      </c>
      <c r="F544" s="147" t="s">
        <v>60</v>
      </c>
      <c r="G544" s="148" t="s">
        <v>58</v>
      </c>
      <c r="H544" s="150">
        <v>38.85</v>
      </c>
      <c r="I544" s="150">
        <v>0</v>
      </c>
      <c r="J544" s="150">
        <v>0</v>
      </c>
      <c r="K544" s="150">
        <v>0</v>
      </c>
      <c r="L544" s="150">
        <v>3.19</v>
      </c>
      <c r="M544" s="150">
        <f t="shared" si="44"/>
        <v>42.04</v>
      </c>
      <c r="N544" s="151">
        <f t="shared" si="42"/>
        <v>452.52</v>
      </c>
      <c r="O544" s="152">
        <f t="shared" si="45"/>
        <v>669.7296</v>
      </c>
    </row>
    <row r="545" spans="2:15" ht="17.25" hidden="1" x14ac:dyDescent="0.3">
      <c r="B545" s="146">
        <f t="shared" si="43"/>
        <v>544</v>
      </c>
      <c r="C545" s="147" t="s">
        <v>173</v>
      </c>
      <c r="D545" s="153" t="s">
        <v>162</v>
      </c>
      <c r="E545" s="155">
        <v>1208</v>
      </c>
      <c r="F545" s="147" t="s">
        <v>59</v>
      </c>
      <c r="G545" s="148" t="s">
        <v>58</v>
      </c>
      <c r="H545" s="150">
        <v>60.76</v>
      </c>
      <c r="I545" s="150">
        <v>0</v>
      </c>
      <c r="J545" s="150">
        <v>0</v>
      </c>
      <c r="K545" s="150">
        <v>0</v>
      </c>
      <c r="L545" s="150">
        <v>3.33</v>
      </c>
      <c r="M545" s="150">
        <f t="shared" si="44"/>
        <v>64.09</v>
      </c>
      <c r="N545" s="151">
        <f t="shared" si="42"/>
        <v>689.86</v>
      </c>
      <c r="O545" s="152">
        <f t="shared" si="45"/>
        <v>1020.9928</v>
      </c>
    </row>
    <row r="546" spans="2:15" ht="17.25" hidden="1" x14ac:dyDescent="0.3">
      <c r="B546" s="146">
        <f t="shared" si="43"/>
        <v>545</v>
      </c>
      <c r="C546" s="147" t="s">
        <v>173</v>
      </c>
      <c r="D546" s="153" t="s">
        <v>163</v>
      </c>
      <c r="E546" s="155">
        <v>1301</v>
      </c>
      <c r="F546" s="147" t="s">
        <v>59</v>
      </c>
      <c r="G546" s="148" t="s">
        <v>58</v>
      </c>
      <c r="H546" s="150">
        <v>60.76</v>
      </c>
      <c r="I546" s="150">
        <v>0</v>
      </c>
      <c r="J546" s="150">
        <v>0</v>
      </c>
      <c r="K546" s="150">
        <v>0</v>
      </c>
      <c r="L546" s="150">
        <v>3.33</v>
      </c>
      <c r="M546" s="150">
        <f t="shared" si="44"/>
        <v>64.09</v>
      </c>
      <c r="N546" s="151">
        <f t="shared" si="42"/>
        <v>689.86</v>
      </c>
      <c r="O546" s="152">
        <f t="shared" si="45"/>
        <v>1020.9928</v>
      </c>
    </row>
    <row r="547" spans="2:15" ht="17.25" hidden="1" x14ac:dyDescent="0.3">
      <c r="B547" s="146">
        <f t="shared" si="43"/>
        <v>546</v>
      </c>
      <c r="C547" s="147" t="s">
        <v>173</v>
      </c>
      <c r="D547" s="153" t="s">
        <v>163</v>
      </c>
      <c r="E547" s="155">
        <v>1302</v>
      </c>
      <c r="F547" s="147" t="s">
        <v>60</v>
      </c>
      <c r="G547" s="148" t="s">
        <v>58</v>
      </c>
      <c r="H547" s="150">
        <v>41.28</v>
      </c>
      <c r="I547" s="150">
        <v>0</v>
      </c>
      <c r="J547" s="150">
        <v>0</v>
      </c>
      <c r="K547" s="150">
        <v>0</v>
      </c>
      <c r="L547" s="150">
        <v>3.19</v>
      </c>
      <c r="M547" s="150">
        <f t="shared" si="44"/>
        <v>44.47</v>
      </c>
      <c r="N547" s="151">
        <f t="shared" si="42"/>
        <v>478.68</v>
      </c>
      <c r="O547" s="152">
        <f t="shared" si="45"/>
        <v>708.44640000000004</v>
      </c>
    </row>
    <row r="548" spans="2:15" ht="17.25" hidden="1" x14ac:dyDescent="0.3">
      <c r="B548" s="146">
        <f t="shared" si="43"/>
        <v>547</v>
      </c>
      <c r="C548" s="147" t="s">
        <v>173</v>
      </c>
      <c r="D548" s="153" t="s">
        <v>163</v>
      </c>
      <c r="E548" s="155">
        <v>1303</v>
      </c>
      <c r="F548" s="147" t="s">
        <v>60</v>
      </c>
      <c r="G548" s="148" t="s">
        <v>58</v>
      </c>
      <c r="H548" s="150">
        <v>41.28</v>
      </c>
      <c r="I548" s="150">
        <v>0</v>
      </c>
      <c r="J548" s="150">
        <v>0</v>
      </c>
      <c r="K548" s="150">
        <v>0</v>
      </c>
      <c r="L548" s="150">
        <v>3.19</v>
      </c>
      <c r="M548" s="150">
        <f t="shared" si="44"/>
        <v>44.47</v>
      </c>
      <c r="N548" s="151">
        <f t="shared" si="42"/>
        <v>478.68</v>
      </c>
      <c r="O548" s="152">
        <f t="shared" si="45"/>
        <v>708.44640000000004</v>
      </c>
    </row>
    <row r="549" spans="2:15" ht="17.25" hidden="1" x14ac:dyDescent="0.3">
      <c r="B549" s="146">
        <f t="shared" si="43"/>
        <v>548</v>
      </c>
      <c r="C549" s="147" t="s">
        <v>173</v>
      </c>
      <c r="D549" s="153" t="s">
        <v>163</v>
      </c>
      <c r="E549" s="155">
        <v>1304</v>
      </c>
      <c r="F549" s="147" t="s">
        <v>59</v>
      </c>
      <c r="G549" s="148" t="s">
        <v>58</v>
      </c>
      <c r="H549" s="150">
        <v>60.76</v>
      </c>
      <c r="I549" s="150">
        <v>0</v>
      </c>
      <c r="J549" s="150">
        <v>0</v>
      </c>
      <c r="K549" s="150">
        <v>0</v>
      </c>
      <c r="L549" s="150">
        <v>3.33</v>
      </c>
      <c r="M549" s="150">
        <f t="shared" si="44"/>
        <v>64.09</v>
      </c>
      <c r="N549" s="151">
        <f t="shared" si="42"/>
        <v>689.86</v>
      </c>
      <c r="O549" s="152">
        <f t="shared" si="45"/>
        <v>1020.9928</v>
      </c>
    </row>
    <row r="550" spans="2:15" ht="17.25" hidden="1" x14ac:dyDescent="0.3">
      <c r="B550" s="146">
        <f t="shared" si="43"/>
        <v>549</v>
      </c>
      <c r="C550" s="147" t="s">
        <v>173</v>
      </c>
      <c r="D550" s="153" t="s">
        <v>163</v>
      </c>
      <c r="E550" s="155">
        <v>1305</v>
      </c>
      <c r="F550" s="147" t="s">
        <v>59</v>
      </c>
      <c r="G550" s="148" t="s">
        <v>58</v>
      </c>
      <c r="H550" s="150">
        <v>60.76</v>
      </c>
      <c r="I550" s="150">
        <v>0</v>
      </c>
      <c r="J550" s="150">
        <v>0</v>
      </c>
      <c r="K550" s="150">
        <v>0</v>
      </c>
      <c r="L550" s="150">
        <v>3.33</v>
      </c>
      <c r="M550" s="150">
        <f t="shared" si="44"/>
        <v>64.09</v>
      </c>
      <c r="N550" s="151">
        <f t="shared" si="42"/>
        <v>689.86</v>
      </c>
      <c r="O550" s="152">
        <f t="shared" si="45"/>
        <v>1020.9928</v>
      </c>
    </row>
    <row r="551" spans="2:15" ht="17.25" hidden="1" x14ac:dyDescent="0.3">
      <c r="B551" s="146">
        <f t="shared" si="43"/>
        <v>550</v>
      </c>
      <c r="C551" s="147" t="s">
        <v>173</v>
      </c>
      <c r="D551" s="153" t="s">
        <v>163</v>
      </c>
      <c r="E551" s="155">
        <v>1306</v>
      </c>
      <c r="F551" s="147" t="s">
        <v>60</v>
      </c>
      <c r="G551" s="148" t="s">
        <v>58</v>
      </c>
      <c r="H551" s="150">
        <v>38.85</v>
      </c>
      <c r="I551" s="150">
        <v>0</v>
      </c>
      <c r="J551" s="150">
        <v>0</v>
      </c>
      <c r="K551" s="150">
        <v>0</v>
      </c>
      <c r="L551" s="150">
        <v>3.19</v>
      </c>
      <c r="M551" s="150">
        <f t="shared" si="44"/>
        <v>42.04</v>
      </c>
      <c r="N551" s="151">
        <f t="shared" si="42"/>
        <v>452.52</v>
      </c>
      <c r="O551" s="152">
        <f t="shared" si="45"/>
        <v>669.7296</v>
      </c>
    </row>
    <row r="552" spans="2:15" ht="17.25" hidden="1" x14ac:dyDescent="0.3">
      <c r="B552" s="146">
        <f t="shared" si="43"/>
        <v>551</v>
      </c>
      <c r="C552" s="147" t="s">
        <v>173</v>
      </c>
      <c r="D552" s="153" t="s">
        <v>163</v>
      </c>
      <c r="E552" s="155">
        <v>1307</v>
      </c>
      <c r="F552" s="147" t="s">
        <v>60</v>
      </c>
      <c r="G552" s="148" t="s">
        <v>58</v>
      </c>
      <c r="H552" s="150">
        <v>38.85</v>
      </c>
      <c r="I552" s="150">
        <v>0</v>
      </c>
      <c r="J552" s="150">
        <v>0</v>
      </c>
      <c r="K552" s="150">
        <v>0</v>
      </c>
      <c r="L552" s="150">
        <v>3.19</v>
      </c>
      <c r="M552" s="150">
        <f t="shared" si="44"/>
        <v>42.04</v>
      </c>
      <c r="N552" s="151">
        <f t="shared" si="42"/>
        <v>452.52</v>
      </c>
      <c r="O552" s="152">
        <f t="shared" si="45"/>
        <v>669.7296</v>
      </c>
    </row>
    <row r="553" spans="2:15" ht="17.25" hidden="1" x14ac:dyDescent="0.3">
      <c r="B553" s="146">
        <f t="shared" si="43"/>
        <v>552</v>
      </c>
      <c r="C553" s="147" t="s">
        <v>173</v>
      </c>
      <c r="D553" s="153" t="s">
        <v>163</v>
      </c>
      <c r="E553" s="155">
        <v>1308</v>
      </c>
      <c r="F553" s="147" t="s">
        <v>59</v>
      </c>
      <c r="G553" s="148" t="s">
        <v>58</v>
      </c>
      <c r="H553" s="150">
        <v>60.76</v>
      </c>
      <c r="I553" s="150">
        <v>0</v>
      </c>
      <c r="J553" s="150">
        <v>0</v>
      </c>
      <c r="K553" s="150">
        <v>0</v>
      </c>
      <c r="L553" s="150">
        <v>3.33</v>
      </c>
      <c r="M553" s="150">
        <f t="shared" si="44"/>
        <v>64.09</v>
      </c>
      <c r="N553" s="151">
        <f t="shared" si="42"/>
        <v>689.86</v>
      </c>
      <c r="O553" s="152">
        <f t="shared" si="45"/>
        <v>1020.9928</v>
      </c>
    </row>
    <row r="554" spans="2:15" ht="17.25" hidden="1" x14ac:dyDescent="0.3">
      <c r="B554" s="146">
        <f t="shared" si="43"/>
        <v>553</v>
      </c>
      <c r="C554" s="147" t="s">
        <v>173</v>
      </c>
      <c r="D554" s="153" t="s">
        <v>164</v>
      </c>
      <c r="E554" s="155">
        <v>1401</v>
      </c>
      <c r="F554" s="147" t="s">
        <v>59</v>
      </c>
      <c r="G554" s="148" t="s">
        <v>58</v>
      </c>
      <c r="H554" s="150">
        <v>60.76</v>
      </c>
      <c r="I554" s="150">
        <v>0</v>
      </c>
      <c r="J554" s="150">
        <v>0</v>
      </c>
      <c r="K554" s="150">
        <v>0</v>
      </c>
      <c r="L554" s="150">
        <v>3.33</v>
      </c>
      <c r="M554" s="150">
        <f t="shared" si="44"/>
        <v>64.09</v>
      </c>
      <c r="N554" s="151">
        <f t="shared" si="42"/>
        <v>689.86</v>
      </c>
      <c r="O554" s="152">
        <f t="shared" si="45"/>
        <v>1020.9928</v>
      </c>
    </row>
    <row r="555" spans="2:15" ht="17.25" hidden="1" x14ac:dyDescent="0.3">
      <c r="B555" s="146">
        <f t="shared" si="43"/>
        <v>554</v>
      </c>
      <c r="C555" s="147" t="s">
        <v>173</v>
      </c>
      <c r="D555" s="153" t="s">
        <v>164</v>
      </c>
      <c r="E555" s="155">
        <v>1402</v>
      </c>
      <c r="F555" s="147" t="s">
        <v>60</v>
      </c>
      <c r="G555" s="148" t="s">
        <v>58</v>
      </c>
      <c r="H555" s="150">
        <v>41.28</v>
      </c>
      <c r="I555" s="150">
        <v>0</v>
      </c>
      <c r="J555" s="150">
        <v>0</v>
      </c>
      <c r="K555" s="150">
        <v>0</v>
      </c>
      <c r="L555" s="150">
        <v>3.19</v>
      </c>
      <c r="M555" s="150">
        <f t="shared" si="44"/>
        <v>44.47</v>
      </c>
      <c r="N555" s="151">
        <f t="shared" si="42"/>
        <v>478.68</v>
      </c>
      <c r="O555" s="152">
        <f t="shared" si="45"/>
        <v>708.44640000000004</v>
      </c>
    </row>
    <row r="556" spans="2:15" ht="17.25" hidden="1" x14ac:dyDescent="0.3">
      <c r="B556" s="146">
        <f t="shared" si="43"/>
        <v>555</v>
      </c>
      <c r="C556" s="147" t="s">
        <v>173</v>
      </c>
      <c r="D556" s="153" t="s">
        <v>164</v>
      </c>
      <c r="E556" s="155">
        <v>1403</v>
      </c>
      <c r="F556" s="147" t="s">
        <v>60</v>
      </c>
      <c r="G556" s="148" t="s">
        <v>58</v>
      </c>
      <c r="H556" s="150">
        <v>41.28</v>
      </c>
      <c r="I556" s="150">
        <v>0</v>
      </c>
      <c r="J556" s="150">
        <v>0</v>
      </c>
      <c r="K556" s="150">
        <v>0</v>
      </c>
      <c r="L556" s="150">
        <v>3.19</v>
      </c>
      <c r="M556" s="150">
        <f t="shared" si="44"/>
        <v>44.47</v>
      </c>
      <c r="N556" s="151">
        <f t="shared" si="42"/>
        <v>478.68</v>
      </c>
      <c r="O556" s="152">
        <f t="shared" si="45"/>
        <v>708.44640000000004</v>
      </c>
    </row>
    <row r="557" spans="2:15" ht="17.25" hidden="1" x14ac:dyDescent="0.3">
      <c r="B557" s="146">
        <f t="shared" si="43"/>
        <v>556</v>
      </c>
      <c r="C557" s="147" t="s">
        <v>173</v>
      </c>
      <c r="D557" s="153" t="s">
        <v>164</v>
      </c>
      <c r="E557" s="155">
        <v>1404</v>
      </c>
      <c r="F557" s="147" t="s">
        <v>59</v>
      </c>
      <c r="G557" s="148" t="s">
        <v>58</v>
      </c>
      <c r="H557" s="150">
        <v>60.76</v>
      </c>
      <c r="I557" s="150">
        <v>0</v>
      </c>
      <c r="J557" s="150">
        <v>0</v>
      </c>
      <c r="K557" s="150">
        <v>0</v>
      </c>
      <c r="L557" s="150">
        <v>3.33</v>
      </c>
      <c r="M557" s="150">
        <f t="shared" si="44"/>
        <v>64.09</v>
      </c>
      <c r="N557" s="151">
        <f t="shared" si="42"/>
        <v>689.86</v>
      </c>
      <c r="O557" s="152">
        <f t="shared" si="45"/>
        <v>1020.9928</v>
      </c>
    </row>
    <row r="558" spans="2:15" ht="17.25" hidden="1" x14ac:dyDescent="0.3">
      <c r="B558" s="146">
        <f t="shared" si="43"/>
        <v>557</v>
      </c>
      <c r="C558" s="147" t="s">
        <v>173</v>
      </c>
      <c r="D558" s="153" t="s">
        <v>164</v>
      </c>
      <c r="E558" s="155">
        <v>1405</v>
      </c>
      <c r="F558" s="147" t="s">
        <v>59</v>
      </c>
      <c r="G558" s="148" t="s">
        <v>58</v>
      </c>
      <c r="H558" s="150">
        <v>60.76</v>
      </c>
      <c r="I558" s="150">
        <v>0</v>
      </c>
      <c r="J558" s="150">
        <v>0</v>
      </c>
      <c r="K558" s="150">
        <v>0</v>
      </c>
      <c r="L558" s="150">
        <v>3.33</v>
      </c>
      <c r="M558" s="150">
        <f t="shared" si="44"/>
        <v>64.09</v>
      </c>
      <c r="N558" s="151">
        <f t="shared" si="42"/>
        <v>689.86</v>
      </c>
      <c r="O558" s="152">
        <f t="shared" si="45"/>
        <v>1020.9928</v>
      </c>
    </row>
    <row r="559" spans="2:15" ht="17.25" hidden="1" x14ac:dyDescent="0.3">
      <c r="B559" s="146">
        <f t="shared" si="43"/>
        <v>558</v>
      </c>
      <c r="C559" s="147" t="s">
        <v>173</v>
      </c>
      <c r="D559" s="153" t="s">
        <v>164</v>
      </c>
      <c r="E559" s="155">
        <v>1406</v>
      </c>
      <c r="F559" s="147" t="s">
        <v>60</v>
      </c>
      <c r="G559" s="148" t="s">
        <v>58</v>
      </c>
      <c r="H559" s="150">
        <v>38.85</v>
      </c>
      <c r="I559" s="150">
        <v>0</v>
      </c>
      <c r="J559" s="150">
        <v>0</v>
      </c>
      <c r="K559" s="150">
        <v>0</v>
      </c>
      <c r="L559" s="150">
        <v>3.19</v>
      </c>
      <c r="M559" s="150">
        <f t="shared" si="44"/>
        <v>42.04</v>
      </c>
      <c r="N559" s="151">
        <f t="shared" si="42"/>
        <v>452.52</v>
      </c>
      <c r="O559" s="152">
        <f t="shared" si="45"/>
        <v>669.7296</v>
      </c>
    </row>
    <row r="560" spans="2:15" ht="17.25" hidden="1" x14ac:dyDescent="0.3">
      <c r="B560" s="146">
        <f t="shared" si="43"/>
        <v>559</v>
      </c>
      <c r="C560" s="147" t="s">
        <v>173</v>
      </c>
      <c r="D560" s="153" t="s">
        <v>164</v>
      </c>
      <c r="E560" s="155">
        <v>1407</v>
      </c>
      <c r="F560" s="147" t="s">
        <v>60</v>
      </c>
      <c r="G560" s="148" t="s">
        <v>58</v>
      </c>
      <c r="H560" s="150">
        <v>38.85</v>
      </c>
      <c r="I560" s="150">
        <v>0</v>
      </c>
      <c r="J560" s="150">
        <v>0</v>
      </c>
      <c r="K560" s="150">
        <v>0</v>
      </c>
      <c r="L560" s="150">
        <v>3.19</v>
      </c>
      <c r="M560" s="150">
        <f t="shared" si="44"/>
        <v>42.04</v>
      </c>
      <c r="N560" s="151">
        <f t="shared" si="42"/>
        <v>452.52</v>
      </c>
      <c r="O560" s="152">
        <f t="shared" si="45"/>
        <v>669.7296</v>
      </c>
    </row>
    <row r="561" spans="2:15" ht="17.25" hidden="1" x14ac:dyDescent="0.3">
      <c r="B561" s="146">
        <f t="shared" si="43"/>
        <v>560</v>
      </c>
      <c r="C561" s="147" t="s">
        <v>173</v>
      </c>
      <c r="D561" s="153" t="s">
        <v>164</v>
      </c>
      <c r="E561" s="155">
        <v>1408</v>
      </c>
      <c r="F561" s="147" t="s">
        <v>59</v>
      </c>
      <c r="G561" s="148" t="s">
        <v>58</v>
      </c>
      <c r="H561" s="150">
        <v>60.76</v>
      </c>
      <c r="I561" s="150">
        <v>0</v>
      </c>
      <c r="J561" s="150">
        <v>0</v>
      </c>
      <c r="K561" s="150">
        <v>0</v>
      </c>
      <c r="L561" s="150">
        <v>3.33</v>
      </c>
      <c r="M561" s="150">
        <f t="shared" si="44"/>
        <v>64.09</v>
      </c>
      <c r="N561" s="151">
        <f t="shared" si="42"/>
        <v>689.86</v>
      </c>
      <c r="O561" s="152">
        <f t="shared" si="45"/>
        <v>1020.9928</v>
      </c>
    </row>
    <row r="562" spans="2:15" ht="17.25" hidden="1" x14ac:dyDescent="0.3">
      <c r="B562" s="146">
        <f t="shared" si="43"/>
        <v>561</v>
      </c>
      <c r="C562" s="147" t="s">
        <v>173</v>
      </c>
      <c r="D562" s="153" t="s">
        <v>165</v>
      </c>
      <c r="E562" s="155">
        <v>1501</v>
      </c>
      <c r="F562" s="147" t="s">
        <v>59</v>
      </c>
      <c r="G562" s="148" t="s">
        <v>58</v>
      </c>
      <c r="H562" s="150">
        <v>60.76</v>
      </c>
      <c r="I562" s="150">
        <v>0</v>
      </c>
      <c r="J562" s="150">
        <v>0</v>
      </c>
      <c r="K562" s="150">
        <v>0</v>
      </c>
      <c r="L562" s="150">
        <v>3.33</v>
      </c>
      <c r="M562" s="150">
        <f t="shared" si="44"/>
        <v>64.09</v>
      </c>
      <c r="N562" s="151">
        <f t="shared" si="42"/>
        <v>689.86</v>
      </c>
      <c r="O562" s="152">
        <f t="shared" si="45"/>
        <v>1020.9928</v>
      </c>
    </row>
    <row r="563" spans="2:15" ht="17.25" hidden="1" x14ac:dyDescent="0.3">
      <c r="B563" s="146">
        <f t="shared" si="43"/>
        <v>562</v>
      </c>
      <c r="C563" s="147" t="s">
        <v>173</v>
      </c>
      <c r="D563" s="153" t="s">
        <v>165</v>
      </c>
      <c r="E563" s="155">
        <v>1502</v>
      </c>
      <c r="F563" s="147" t="s">
        <v>60</v>
      </c>
      <c r="G563" s="148" t="s">
        <v>58</v>
      </c>
      <c r="H563" s="150">
        <v>41.28</v>
      </c>
      <c r="I563" s="150">
        <v>0</v>
      </c>
      <c r="J563" s="150">
        <v>0</v>
      </c>
      <c r="K563" s="150">
        <v>0</v>
      </c>
      <c r="L563" s="150">
        <v>3.19</v>
      </c>
      <c r="M563" s="150">
        <f t="shared" si="44"/>
        <v>44.47</v>
      </c>
      <c r="N563" s="151">
        <f t="shared" si="42"/>
        <v>478.68</v>
      </c>
      <c r="O563" s="152">
        <f t="shared" si="45"/>
        <v>708.44640000000004</v>
      </c>
    </row>
    <row r="564" spans="2:15" ht="17.25" hidden="1" x14ac:dyDescent="0.3">
      <c r="B564" s="146">
        <f t="shared" si="43"/>
        <v>563</v>
      </c>
      <c r="C564" s="147" t="s">
        <v>173</v>
      </c>
      <c r="D564" s="153" t="s">
        <v>165</v>
      </c>
      <c r="E564" s="155">
        <v>1503</v>
      </c>
      <c r="F564" s="147" t="s">
        <v>60</v>
      </c>
      <c r="G564" s="148" t="s">
        <v>58</v>
      </c>
      <c r="H564" s="150">
        <v>41.28</v>
      </c>
      <c r="I564" s="150">
        <v>0</v>
      </c>
      <c r="J564" s="150">
        <v>0</v>
      </c>
      <c r="K564" s="150">
        <v>0</v>
      </c>
      <c r="L564" s="150">
        <v>3.19</v>
      </c>
      <c r="M564" s="150">
        <f t="shared" si="44"/>
        <v>44.47</v>
      </c>
      <c r="N564" s="151">
        <f t="shared" si="42"/>
        <v>478.68</v>
      </c>
      <c r="O564" s="152">
        <f t="shared" si="45"/>
        <v>708.44640000000004</v>
      </c>
    </row>
    <row r="565" spans="2:15" ht="17.25" hidden="1" x14ac:dyDescent="0.3">
      <c r="B565" s="146">
        <f t="shared" si="43"/>
        <v>564</v>
      </c>
      <c r="C565" s="147" t="s">
        <v>173</v>
      </c>
      <c r="D565" s="153" t="s">
        <v>165</v>
      </c>
      <c r="E565" s="155">
        <v>1504</v>
      </c>
      <c r="F565" s="147" t="s">
        <v>59</v>
      </c>
      <c r="G565" s="148" t="s">
        <v>58</v>
      </c>
      <c r="H565" s="150">
        <v>60.76</v>
      </c>
      <c r="I565" s="150">
        <v>0</v>
      </c>
      <c r="J565" s="150">
        <v>0</v>
      </c>
      <c r="K565" s="150">
        <v>0</v>
      </c>
      <c r="L565" s="150">
        <v>3.33</v>
      </c>
      <c r="M565" s="150">
        <f t="shared" si="44"/>
        <v>64.09</v>
      </c>
      <c r="N565" s="151">
        <f t="shared" si="42"/>
        <v>689.86</v>
      </c>
      <c r="O565" s="152">
        <f t="shared" si="45"/>
        <v>1020.9928</v>
      </c>
    </row>
    <row r="566" spans="2:15" ht="17.25" hidden="1" x14ac:dyDescent="0.3">
      <c r="B566" s="146">
        <f t="shared" si="43"/>
        <v>565</v>
      </c>
      <c r="C566" s="147" t="s">
        <v>173</v>
      </c>
      <c r="D566" s="153" t="s">
        <v>165</v>
      </c>
      <c r="E566" s="155">
        <v>1505</v>
      </c>
      <c r="F566" s="147" t="s">
        <v>59</v>
      </c>
      <c r="G566" s="148" t="s">
        <v>58</v>
      </c>
      <c r="H566" s="150">
        <v>60.76</v>
      </c>
      <c r="I566" s="150">
        <v>0</v>
      </c>
      <c r="J566" s="150">
        <v>0</v>
      </c>
      <c r="K566" s="150">
        <v>0</v>
      </c>
      <c r="L566" s="150">
        <v>3.33</v>
      </c>
      <c r="M566" s="150">
        <f t="shared" si="44"/>
        <v>64.09</v>
      </c>
      <c r="N566" s="151">
        <f t="shared" si="42"/>
        <v>689.86</v>
      </c>
      <c r="O566" s="152">
        <f t="shared" si="45"/>
        <v>1020.9928</v>
      </c>
    </row>
    <row r="567" spans="2:15" ht="17.25" hidden="1" x14ac:dyDescent="0.3">
      <c r="B567" s="146">
        <f t="shared" si="43"/>
        <v>566</v>
      </c>
      <c r="C567" s="147" t="s">
        <v>173</v>
      </c>
      <c r="D567" s="153" t="s">
        <v>165</v>
      </c>
      <c r="E567" s="155">
        <v>1506</v>
      </c>
      <c r="F567" s="147" t="s">
        <v>60</v>
      </c>
      <c r="G567" s="148" t="s">
        <v>58</v>
      </c>
      <c r="H567" s="150">
        <v>38.85</v>
      </c>
      <c r="I567" s="150">
        <v>0</v>
      </c>
      <c r="J567" s="150">
        <v>0</v>
      </c>
      <c r="K567" s="150">
        <v>0</v>
      </c>
      <c r="L567" s="150">
        <v>3.19</v>
      </c>
      <c r="M567" s="150">
        <f t="shared" si="44"/>
        <v>42.04</v>
      </c>
      <c r="N567" s="151">
        <f t="shared" si="42"/>
        <v>452.52</v>
      </c>
      <c r="O567" s="152">
        <f t="shared" si="45"/>
        <v>669.7296</v>
      </c>
    </row>
    <row r="568" spans="2:15" ht="17.25" hidden="1" x14ac:dyDescent="0.3">
      <c r="B568" s="146">
        <f t="shared" si="43"/>
        <v>567</v>
      </c>
      <c r="C568" s="147" t="s">
        <v>173</v>
      </c>
      <c r="D568" s="153" t="s">
        <v>165</v>
      </c>
      <c r="E568" s="155">
        <v>1507</v>
      </c>
      <c r="F568" s="147" t="s">
        <v>60</v>
      </c>
      <c r="G568" s="148" t="s">
        <v>58</v>
      </c>
      <c r="H568" s="150">
        <v>38.85</v>
      </c>
      <c r="I568" s="150">
        <v>0</v>
      </c>
      <c r="J568" s="150">
        <v>0</v>
      </c>
      <c r="K568" s="150">
        <v>0</v>
      </c>
      <c r="L568" s="150">
        <v>3.19</v>
      </c>
      <c r="M568" s="150">
        <f t="shared" si="44"/>
        <v>42.04</v>
      </c>
      <c r="N568" s="151">
        <f t="shared" si="42"/>
        <v>452.52</v>
      </c>
      <c r="O568" s="152">
        <f t="shared" si="45"/>
        <v>669.7296</v>
      </c>
    </row>
    <row r="569" spans="2:15" ht="17.25" hidden="1" x14ac:dyDescent="0.3">
      <c r="B569" s="146">
        <f t="shared" si="43"/>
        <v>568</v>
      </c>
      <c r="C569" s="147" t="s">
        <v>173</v>
      </c>
      <c r="D569" s="153" t="s">
        <v>165</v>
      </c>
      <c r="E569" s="155">
        <v>1508</v>
      </c>
      <c r="F569" s="147" t="s">
        <v>59</v>
      </c>
      <c r="G569" s="148" t="s">
        <v>58</v>
      </c>
      <c r="H569" s="150">
        <v>60.76</v>
      </c>
      <c r="I569" s="150">
        <v>0</v>
      </c>
      <c r="J569" s="150">
        <v>0</v>
      </c>
      <c r="K569" s="150">
        <v>0</v>
      </c>
      <c r="L569" s="150">
        <v>3.33</v>
      </c>
      <c r="M569" s="150">
        <f t="shared" si="44"/>
        <v>64.09</v>
      </c>
      <c r="N569" s="151">
        <f t="shared" si="42"/>
        <v>689.86</v>
      </c>
      <c r="O569" s="152">
        <f t="shared" si="45"/>
        <v>1020.9928</v>
      </c>
    </row>
    <row r="570" spans="2:15" ht="17.25" hidden="1" x14ac:dyDescent="0.3">
      <c r="B570" s="146">
        <f t="shared" si="43"/>
        <v>569</v>
      </c>
      <c r="C570" s="147" t="s">
        <v>173</v>
      </c>
      <c r="D570" s="153" t="s">
        <v>166</v>
      </c>
      <c r="E570" s="155">
        <v>1601</v>
      </c>
      <c r="F570" s="147" t="s">
        <v>59</v>
      </c>
      <c r="G570" s="148" t="s">
        <v>58</v>
      </c>
      <c r="H570" s="150">
        <v>60.76</v>
      </c>
      <c r="I570" s="150">
        <v>0</v>
      </c>
      <c r="J570" s="150">
        <v>0</v>
      </c>
      <c r="K570" s="150">
        <v>0</v>
      </c>
      <c r="L570" s="150">
        <v>3.33</v>
      </c>
      <c r="M570" s="150">
        <f t="shared" si="44"/>
        <v>64.09</v>
      </c>
      <c r="N570" s="151">
        <f t="shared" si="42"/>
        <v>689.86</v>
      </c>
      <c r="O570" s="152">
        <f t="shared" si="45"/>
        <v>1020.9928</v>
      </c>
    </row>
    <row r="571" spans="2:15" ht="17.25" hidden="1" x14ac:dyDescent="0.3">
      <c r="B571" s="146">
        <f t="shared" si="43"/>
        <v>570</v>
      </c>
      <c r="C571" s="147" t="s">
        <v>173</v>
      </c>
      <c r="D571" s="153" t="s">
        <v>166</v>
      </c>
      <c r="E571" s="155">
        <v>1602</v>
      </c>
      <c r="F571" s="147" t="s">
        <v>60</v>
      </c>
      <c r="G571" s="148" t="s">
        <v>58</v>
      </c>
      <c r="H571" s="150">
        <v>41.28</v>
      </c>
      <c r="I571" s="150">
        <v>0</v>
      </c>
      <c r="J571" s="150">
        <v>0</v>
      </c>
      <c r="K571" s="150">
        <v>0</v>
      </c>
      <c r="L571" s="150">
        <v>3.19</v>
      </c>
      <c r="M571" s="150">
        <f t="shared" si="44"/>
        <v>44.47</v>
      </c>
      <c r="N571" s="151">
        <f t="shared" si="42"/>
        <v>478.68</v>
      </c>
      <c r="O571" s="152">
        <f t="shared" si="45"/>
        <v>708.44640000000004</v>
      </c>
    </row>
    <row r="572" spans="2:15" ht="17.25" hidden="1" x14ac:dyDescent="0.3">
      <c r="B572" s="146">
        <f t="shared" si="43"/>
        <v>571</v>
      </c>
      <c r="C572" s="147" t="s">
        <v>173</v>
      </c>
      <c r="D572" s="153" t="s">
        <v>166</v>
      </c>
      <c r="E572" s="155">
        <v>1603</v>
      </c>
      <c r="F572" s="147" t="s">
        <v>60</v>
      </c>
      <c r="G572" s="148" t="s">
        <v>58</v>
      </c>
      <c r="H572" s="150">
        <v>41.28</v>
      </c>
      <c r="I572" s="150">
        <v>0</v>
      </c>
      <c r="J572" s="150">
        <v>0</v>
      </c>
      <c r="K572" s="150">
        <v>0</v>
      </c>
      <c r="L572" s="150">
        <v>3.19</v>
      </c>
      <c r="M572" s="150">
        <f t="shared" si="44"/>
        <v>44.47</v>
      </c>
      <c r="N572" s="151">
        <f t="shared" si="42"/>
        <v>478.68</v>
      </c>
      <c r="O572" s="152">
        <f t="shared" si="45"/>
        <v>708.44640000000004</v>
      </c>
    </row>
    <row r="573" spans="2:15" ht="17.25" hidden="1" x14ac:dyDescent="0.3">
      <c r="B573" s="146">
        <f t="shared" si="43"/>
        <v>572</v>
      </c>
      <c r="C573" s="147" t="s">
        <v>173</v>
      </c>
      <c r="D573" s="153" t="s">
        <v>166</v>
      </c>
      <c r="E573" s="155">
        <v>1604</v>
      </c>
      <c r="F573" s="147" t="s">
        <v>59</v>
      </c>
      <c r="G573" s="148" t="s">
        <v>58</v>
      </c>
      <c r="H573" s="150">
        <v>60.76</v>
      </c>
      <c r="I573" s="150">
        <v>0</v>
      </c>
      <c r="J573" s="150">
        <v>0</v>
      </c>
      <c r="K573" s="150">
        <v>0</v>
      </c>
      <c r="L573" s="150">
        <v>3.33</v>
      </c>
      <c r="M573" s="150">
        <f t="shared" si="44"/>
        <v>64.09</v>
      </c>
      <c r="N573" s="151">
        <f t="shared" si="42"/>
        <v>689.86</v>
      </c>
      <c r="O573" s="152">
        <f t="shared" si="45"/>
        <v>1020.9928</v>
      </c>
    </row>
    <row r="574" spans="2:15" ht="17.25" hidden="1" x14ac:dyDescent="0.3">
      <c r="B574" s="146">
        <f t="shared" si="43"/>
        <v>573</v>
      </c>
      <c r="C574" s="147" t="s">
        <v>173</v>
      </c>
      <c r="D574" s="153" t="s">
        <v>166</v>
      </c>
      <c r="E574" s="155">
        <v>1605</v>
      </c>
      <c r="F574" s="147" t="s">
        <v>59</v>
      </c>
      <c r="G574" s="148" t="s">
        <v>58</v>
      </c>
      <c r="H574" s="150">
        <v>60.76</v>
      </c>
      <c r="I574" s="150">
        <v>0</v>
      </c>
      <c r="J574" s="150">
        <v>0</v>
      </c>
      <c r="K574" s="150">
        <v>0</v>
      </c>
      <c r="L574" s="150">
        <v>3.33</v>
      </c>
      <c r="M574" s="150">
        <f t="shared" si="44"/>
        <v>64.09</v>
      </c>
      <c r="N574" s="151">
        <f t="shared" si="42"/>
        <v>689.86</v>
      </c>
      <c r="O574" s="152">
        <f t="shared" si="45"/>
        <v>1020.9928</v>
      </c>
    </row>
    <row r="575" spans="2:15" ht="17.25" hidden="1" x14ac:dyDescent="0.3">
      <c r="B575" s="146">
        <f t="shared" si="43"/>
        <v>574</v>
      </c>
      <c r="C575" s="147" t="s">
        <v>173</v>
      </c>
      <c r="D575" s="153" t="s">
        <v>166</v>
      </c>
      <c r="E575" s="155">
        <v>1606</v>
      </c>
      <c r="F575" s="147" t="s">
        <v>60</v>
      </c>
      <c r="G575" s="148" t="s">
        <v>58</v>
      </c>
      <c r="H575" s="150">
        <v>38.85</v>
      </c>
      <c r="I575" s="150">
        <v>0</v>
      </c>
      <c r="J575" s="150">
        <v>0</v>
      </c>
      <c r="K575" s="150">
        <v>0</v>
      </c>
      <c r="L575" s="150">
        <v>3.19</v>
      </c>
      <c r="M575" s="150">
        <f t="shared" si="44"/>
        <v>42.04</v>
      </c>
      <c r="N575" s="151">
        <f t="shared" si="42"/>
        <v>452.52</v>
      </c>
      <c r="O575" s="152">
        <f t="shared" si="45"/>
        <v>669.7296</v>
      </c>
    </row>
    <row r="576" spans="2:15" ht="17.25" hidden="1" x14ac:dyDescent="0.3">
      <c r="B576" s="146">
        <f t="shared" si="43"/>
        <v>575</v>
      </c>
      <c r="C576" s="147" t="s">
        <v>173</v>
      </c>
      <c r="D576" s="153" t="s">
        <v>166</v>
      </c>
      <c r="E576" s="155">
        <v>1607</v>
      </c>
      <c r="F576" s="147" t="s">
        <v>60</v>
      </c>
      <c r="G576" s="148" t="s">
        <v>58</v>
      </c>
      <c r="H576" s="150">
        <v>38.85</v>
      </c>
      <c r="I576" s="150">
        <v>0</v>
      </c>
      <c r="J576" s="150">
        <v>0</v>
      </c>
      <c r="K576" s="150">
        <v>0</v>
      </c>
      <c r="L576" s="150">
        <v>3.19</v>
      </c>
      <c r="M576" s="150">
        <f t="shared" si="44"/>
        <v>42.04</v>
      </c>
      <c r="N576" s="151">
        <f t="shared" si="42"/>
        <v>452.52</v>
      </c>
      <c r="O576" s="152">
        <f t="shared" si="45"/>
        <v>669.7296</v>
      </c>
    </row>
    <row r="577" spans="2:15" ht="17.25" hidden="1" x14ac:dyDescent="0.3">
      <c r="B577" s="146">
        <f t="shared" si="43"/>
        <v>576</v>
      </c>
      <c r="C577" s="147" t="s">
        <v>173</v>
      </c>
      <c r="D577" s="153" t="s">
        <v>166</v>
      </c>
      <c r="E577" s="155">
        <v>1608</v>
      </c>
      <c r="F577" s="147" t="s">
        <v>59</v>
      </c>
      <c r="G577" s="148" t="s">
        <v>58</v>
      </c>
      <c r="H577" s="150">
        <v>60.76</v>
      </c>
      <c r="I577" s="150">
        <v>0</v>
      </c>
      <c r="J577" s="150">
        <v>0</v>
      </c>
      <c r="K577" s="150">
        <v>0</v>
      </c>
      <c r="L577" s="150">
        <v>3.33</v>
      </c>
      <c r="M577" s="150">
        <f t="shared" si="44"/>
        <v>64.09</v>
      </c>
      <c r="N577" s="151">
        <f t="shared" si="42"/>
        <v>689.86</v>
      </c>
      <c r="O577" s="152">
        <f t="shared" si="45"/>
        <v>1020.9928</v>
      </c>
    </row>
    <row r="578" spans="2:15" ht="17.25" hidden="1" x14ac:dyDescent="0.3">
      <c r="B578" s="146">
        <f t="shared" si="43"/>
        <v>577</v>
      </c>
      <c r="C578" s="147" t="s">
        <v>173</v>
      </c>
      <c r="D578" s="153" t="s">
        <v>167</v>
      </c>
      <c r="E578" s="155">
        <v>1701</v>
      </c>
      <c r="F578" s="147" t="s">
        <v>59</v>
      </c>
      <c r="G578" s="148" t="s">
        <v>58</v>
      </c>
      <c r="H578" s="150">
        <v>60.76</v>
      </c>
      <c r="I578" s="150">
        <v>0</v>
      </c>
      <c r="J578" s="150">
        <v>0</v>
      </c>
      <c r="K578" s="150">
        <v>0</v>
      </c>
      <c r="L578" s="150">
        <v>3.33</v>
      </c>
      <c r="M578" s="150">
        <f t="shared" si="44"/>
        <v>64.09</v>
      </c>
      <c r="N578" s="151">
        <f t="shared" ref="N578:N633" si="46">ROUND(M578*10.764,2)</f>
        <v>689.86</v>
      </c>
      <c r="O578" s="152">
        <f t="shared" si="45"/>
        <v>1020.9928</v>
      </c>
    </row>
    <row r="579" spans="2:15" ht="17.25" hidden="1" x14ac:dyDescent="0.3">
      <c r="B579" s="146">
        <f t="shared" ref="B579:B633" si="47">B578+1</f>
        <v>578</v>
      </c>
      <c r="C579" s="147" t="s">
        <v>173</v>
      </c>
      <c r="D579" s="153" t="s">
        <v>167</v>
      </c>
      <c r="E579" s="155">
        <v>1702</v>
      </c>
      <c r="F579" s="147" t="s">
        <v>60</v>
      </c>
      <c r="G579" s="148" t="s">
        <v>58</v>
      </c>
      <c r="H579" s="150">
        <v>41.28</v>
      </c>
      <c r="I579" s="150">
        <v>0</v>
      </c>
      <c r="J579" s="150">
        <v>0</v>
      </c>
      <c r="K579" s="150">
        <v>0</v>
      </c>
      <c r="L579" s="150">
        <v>3.19</v>
      </c>
      <c r="M579" s="150">
        <f t="shared" ref="M579:M633" si="48">SUM(H579:L579)</f>
        <v>44.47</v>
      </c>
      <c r="N579" s="151">
        <f t="shared" si="46"/>
        <v>478.68</v>
      </c>
      <c r="O579" s="152">
        <f t="shared" si="45"/>
        <v>708.44640000000004</v>
      </c>
    </row>
    <row r="580" spans="2:15" ht="17.25" hidden="1" x14ac:dyDescent="0.3">
      <c r="B580" s="146">
        <f t="shared" si="47"/>
        <v>579</v>
      </c>
      <c r="C580" s="147" t="s">
        <v>173</v>
      </c>
      <c r="D580" s="153" t="s">
        <v>167</v>
      </c>
      <c r="E580" s="155">
        <v>1703</v>
      </c>
      <c r="F580" s="147" t="s">
        <v>157</v>
      </c>
      <c r="G580" s="148" t="s">
        <v>157</v>
      </c>
      <c r="H580" s="150">
        <v>0</v>
      </c>
      <c r="I580" s="150">
        <v>0</v>
      </c>
      <c r="J580" s="150">
        <v>0</v>
      </c>
      <c r="K580" s="150">
        <v>0</v>
      </c>
      <c r="L580" s="150">
        <v>0</v>
      </c>
      <c r="M580" s="150">
        <f t="shared" si="48"/>
        <v>0</v>
      </c>
      <c r="N580" s="151">
        <f t="shared" si="46"/>
        <v>0</v>
      </c>
      <c r="O580" s="152">
        <f>N580*2</f>
        <v>0</v>
      </c>
    </row>
    <row r="581" spans="2:15" ht="17.25" hidden="1" x14ac:dyDescent="0.3">
      <c r="B581" s="146">
        <f t="shared" si="47"/>
        <v>580</v>
      </c>
      <c r="C581" s="147" t="s">
        <v>173</v>
      </c>
      <c r="D581" s="153" t="s">
        <v>167</v>
      </c>
      <c r="E581" s="155">
        <v>1704</v>
      </c>
      <c r="F581" s="147" t="s">
        <v>59</v>
      </c>
      <c r="G581" s="148" t="s">
        <v>58</v>
      </c>
      <c r="H581" s="150">
        <v>60.76</v>
      </c>
      <c r="I581" s="150">
        <v>0</v>
      </c>
      <c r="J581" s="150">
        <v>0</v>
      </c>
      <c r="K581" s="150">
        <v>0</v>
      </c>
      <c r="L581" s="150">
        <v>3.33</v>
      </c>
      <c r="M581" s="150">
        <f t="shared" si="48"/>
        <v>64.09</v>
      </c>
      <c r="N581" s="151">
        <f t="shared" si="46"/>
        <v>689.86</v>
      </c>
      <c r="O581" s="152">
        <f t="shared" ref="O581:O619" si="49">N581*1.48</f>
        <v>1020.9928</v>
      </c>
    </row>
    <row r="582" spans="2:15" ht="17.25" hidden="1" x14ac:dyDescent="0.3">
      <c r="B582" s="146">
        <f t="shared" si="47"/>
        <v>581</v>
      </c>
      <c r="C582" s="147" t="s">
        <v>173</v>
      </c>
      <c r="D582" s="153" t="s">
        <v>167</v>
      </c>
      <c r="E582" s="155">
        <v>1705</v>
      </c>
      <c r="F582" s="147" t="s">
        <v>59</v>
      </c>
      <c r="G582" s="148" t="s">
        <v>58</v>
      </c>
      <c r="H582" s="150">
        <v>60.76</v>
      </c>
      <c r="I582" s="150">
        <v>0</v>
      </c>
      <c r="J582" s="150">
        <v>0</v>
      </c>
      <c r="K582" s="150">
        <v>0</v>
      </c>
      <c r="L582" s="150">
        <v>3.33</v>
      </c>
      <c r="M582" s="150">
        <f t="shared" si="48"/>
        <v>64.09</v>
      </c>
      <c r="N582" s="151">
        <f t="shared" si="46"/>
        <v>689.86</v>
      </c>
      <c r="O582" s="152">
        <f t="shared" si="49"/>
        <v>1020.9928</v>
      </c>
    </row>
    <row r="583" spans="2:15" ht="17.25" hidden="1" x14ac:dyDescent="0.3">
      <c r="B583" s="146">
        <f t="shared" si="47"/>
        <v>582</v>
      </c>
      <c r="C583" s="147" t="s">
        <v>173</v>
      </c>
      <c r="D583" s="153" t="s">
        <v>167</v>
      </c>
      <c r="E583" s="155">
        <v>1706</v>
      </c>
      <c r="F583" s="147" t="s">
        <v>60</v>
      </c>
      <c r="G583" s="148" t="s">
        <v>58</v>
      </c>
      <c r="H583" s="150">
        <v>38.85</v>
      </c>
      <c r="I583" s="150">
        <v>0</v>
      </c>
      <c r="J583" s="150">
        <v>0</v>
      </c>
      <c r="K583" s="150">
        <v>0</v>
      </c>
      <c r="L583" s="150">
        <v>3.19</v>
      </c>
      <c r="M583" s="150">
        <f t="shared" si="48"/>
        <v>42.04</v>
      </c>
      <c r="N583" s="151">
        <f t="shared" si="46"/>
        <v>452.52</v>
      </c>
      <c r="O583" s="152">
        <f t="shared" si="49"/>
        <v>669.7296</v>
      </c>
    </row>
    <row r="584" spans="2:15" ht="17.25" hidden="1" x14ac:dyDescent="0.3">
      <c r="B584" s="146">
        <f t="shared" si="47"/>
        <v>583</v>
      </c>
      <c r="C584" s="147" t="s">
        <v>173</v>
      </c>
      <c r="D584" s="153" t="s">
        <v>167</v>
      </c>
      <c r="E584" s="155">
        <v>1707</v>
      </c>
      <c r="F584" s="147" t="s">
        <v>60</v>
      </c>
      <c r="G584" s="148" t="s">
        <v>58</v>
      </c>
      <c r="H584" s="150">
        <v>38.85</v>
      </c>
      <c r="I584" s="150">
        <v>0</v>
      </c>
      <c r="J584" s="150">
        <v>0</v>
      </c>
      <c r="K584" s="150">
        <v>0</v>
      </c>
      <c r="L584" s="150">
        <v>3.19</v>
      </c>
      <c r="M584" s="150">
        <f t="shared" si="48"/>
        <v>42.04</v>
      </c>
      <c r="N584" s="151">
        <f t="shared" si="46"/>
        <v>452.52</v>
      </c>
      <c r="O584" s="152">
        <f t="shared" si="49"/>
        <v>669.7296</v>
      </c>
    </row>
    <row r="585" spans="2:15" ht="17.25" hidden="1" x14ac:dyDescent="0.3">
      <c r="B585" s="146">
        <f t="shared" si="47"/>
        <v>584</v>
      </c>
      <c r="C585" s="147" t="s">
        <v>173</v>
      </c>
      <c r="D585" s="153" t="s">
        <v>167</v>
      </c>
      <c r="E585" s="155">
        <v>1708</v>
      </c>
      <c r="F585" s="147" t="s">
        <v>59</v>
      </c>
      <c r="G585" s="148" t="s">
        <v>58</v>
      </c>
      <c r="H585" s="150">
        <v>60.76</v>
      </c>
      <c r="I585" s="150">
        <v>0</v>
      </c>
      <c r="J585" s="150">
        <v>0</v>
      </c>
      <c r="K585" s="150">
        <v>0</v>
      </c>
      <c r="L585" s="150">
        <v>3.33</v>
      </c>
      <c r="M585" s="150">
        <f t="shared" si="48"/>
        <v>64.09</v>
      </c>
      <c r="N585" s="151">
        <f t="shared" si="46"/>
        <v>689.86</v>
      </c>
      <c r="O585" s="152">
        <f t="shared" si="49"/>
        <v>1020.9928</v>
      </c>
    </row>
    <row r="586" spans="2:15" ht="17.25" hidden="1" x14ac:dyDescent="0.3">
      <c r="B586" s="146">
        <f t="shared" si="47"/>
        <v>585</v>
      </c>
      <c r="C586" s="147" t="s">
        <v>173</v>
      </c>
      <c r="D586" s="153" t="s">
        <v>168</v>
      </c>
      <c r="E586" s="155">
        <v>1801</v>
      </c>
      <c r="F586" s="147" t="s">
        <v>59</v>
      </c>
      <c r="G586" s="148" t="s">
        <v>58</v>
      </c>
      <c r="H586" s="150">
        <v>60.76</v>
      </c>
      <c r="I586" s="150">
        <v>0</v>
      </c>
      <c r="J586" s="150">
        <v>0</v>
      </c>
      <c r="K586" s="150">
        <v>0</v>
      </c>
      <c r="L586" s="150">
        <v>3.33</v>
      </c>
      <c r="M586" s="150">
        <f t="shared" si="48"/>
        <v>64.09</v>
      </c>
      <c r="N586" s="151">
        <f t="shared" si="46"/>
        <v>689.86</v>
      </c>
      <c r="O586" s="152">
        <f t="shared" si="49"/>
        <v>1020.9928</v>
      </c>
    </row>
    <row r="587" spans="2:15" ht="17.25" hidden="1" x14ac:dyDescent="0.3">
      <c r="B587" s="146">
        <f t="shared" si="47"/>
        <v>586</v>
      </c>
      <c r="C587" s="147" t="s">
        <v>173</v>
      </c>
      <c r="D587" s="153" t="s">
        <v>168</v>
      </c>
      <c r="E587" s="155">
        <v>1802</v>
      </c>
      <c r="F587" s="147" t="s">
        <v>60</v>
      </c>
      <c r="G587" s="148" t="s">
        <v>58</v>
      </c>
      <c r="H587" s="150">
        <v>41.28</v>
      </c>
      <c r="I587" s="150">
        <v>0</v>
      </c>
      <c r="J587" s="150">
        <v>0</v>
      </c>
      <c r="K587" s="150">
        <v>0</v>
      </c>
      <c r="L587" s="150">
        <v>3.19</v>
      </c>
      <c r="M587" s="150">
        <f t="shared" si="48"/>
        <v>44.47</v>
      </c>
      <c r="N587" s="151">
        <f t="shared" si="46"/>
        <v>478.68</v>
      </c>
      <c r="O587" s="152">
        <f t="shared" si="49"/>
        <v>708.44640000000004</v>
      </c>
    </row>
    <row r="588" spans="2:15" ht="17.25" hidden="1" x14ac:dyDescent="0.3">
      <c r="B588" s="146">
        <f t="shared" si="47"/>
        <v>587</v>
      </c>
      <c r="C588" s="147" t="s">
        <v>173</v>
      </c>
      <c r="D588" s="153" t="s">
        <v>168</v>
      </c>
      <c r="E588" s="155">
        <v>1803</v>
      </c>
      <c r="F588" s="147" t="s">
        <v>60</v>
      </c>
      <c r="G588" s="148" t="s">
        <v>58</v>
      </c>
      <c r="H588" s="150">
        <v>41.28</v>
      </c>
      <c r="I588" s="150">
        <v>0</v>
      </c>
      <c r="J588" s="150">
        <v>0</v>
      </c>
      <c r="K588" s="150">
        <v>0</v>
      </c>
      <c r="L588" s="150">
        <v>3.19</v>
      </c>
      <c r="M588" s="150">
        <f t="shared" si="48"/>
        <v>44.47</v>
      </c>
      <c r="N588" s="151">
        <f t="shared" si="46"/>
        <v>478.68</v>
      </c>
      <c r="O588" s="152">
        <f t="shared" si="49"/>
        <v>708.44640000000004</v>
      </c>
    </row>
    <row r="589" spans="2:15" ht="17.25" hidden="1" x14ac:dyDescent="0.3">
      <c r="B589" s="146">
        <f t="shared" si="47"/>
        <v>588</v>
      </c>
      <c r="C589" s="147" t="s">
        <v>173</v>
      </c>
      <c r="D589" s="153" t="s">
        <v>168</v>
      </c>
      <c r="E589" s="155">
        <v>1804</v>
      </c>
      <c r="F589" s="147" t="s">
        <v>59</v>
      </c>
      <c r="G589" s="148" t="s">
        <v>58</v>
      </c>
      <c r="H589" s="150">
        <v>60.76</v>
      </c>
      <c r="I589" s="150">
        <v>0</v>
      </c>
      <c r="J589" s="150">
        <v>0</v>
      </c>
      <c r="K589" s="150">
        <v>0</v>
      </c>
      <c r="L589" s="150">
        <v>3.33</v>
      </c>
      <c r="M589" s="150">
        <f t="shared" si="48"/>
        <v>64.09</v>
      </c>
      <c r="N589" s="151">
        <f t="shared" si="46"/>
        <v>689.86</v>
      </c>
      <c r="O589" s="152">
        <f t="shared" si="49"/>
        <v>1020.9928</v>
      </c>
    </row>
    <row r="590" spans="2:15" ht="17.25" hidden="1" x14ac:dyDescent="0.3">
      <c r="B590" s="146">
        <f t="shared" si="47"/>
        <v>589</v>
      </c>
      <c r="C590" s="147" t="s">
        <v>173</v>
      </c>
      <c r="D590" s="153" t="s">
        <v>168</v>
      </c>
      <c r="E590" s="155">
        <v>1805</v>
      </c>
      <c r="F590" s="147" t="s">
        <v>59</v>
      </c>
      <c r="G590" s="148" t="s">
        <v>58</v>
      </c>
      <c r="H590" s="150">
        <v>60.76</v>
      </c>
      <c r="I590" s="150">
        <v>0</v>
      </c>
      <c r="J590" s="150">
        <v>0</v>
      </c>
      <c r="K590" s="150">
        <v>0</v>
      </c>
      <c r="L590" s="150">
        <v>3.33</v>
      </c>
      <c r="M590" s="150">
        <f t="shared" si="48"/>
        <v>64.09</v>
      </c>
      <c r="N590" s="151">
        <f t="shared" si="46"/>
        <v>689.86</v>
      </c>
      <c r="O590" s="152">
        <f t="shared" si="49"/>
        <v>1020.9928</v>
      </c>
    </row>
    <row r="591" spans="2:15" ht="17.25" hidden="1" x14ac:dyDescent="0.3">
      <c r="B591" s="146">
        <f t="shared" si="47"/>
        <v>590</v>
      </c>
      <c r="C591" s="147" t="s">
        <v>173</v>
      </c>
      <c r="D591" s="153" t="s">
        <v>168</v>
      </c>
      <c r="E591" s="155">
        <v>1806</v>
      </c>
      <c r="F591" s="147" t="s">
        <v>60</v>
      </c>
      <c r="G591" s="148" t="s">
        <v>58</v>
      </c>
      <c r="H591" s="150">
        <v>38.85</v>
      </c>
      <c r="I591" s="150">
        <v>0</v>
      </c>
      <c r="J591" s="150">
        <v>0</v>
      </c>
      <c r="K591" s="150">
        <v>0</v>
      </c>
      <c r="L591" s="150">
        <v>3.19</v>
      </c>
      <c r="M591" s="150">
        <f t="shared" si="48"/>
        <v>42.04</v>
      </c>
      <c r="N591" s="151">
        <f t="shared" si="46"/>
        <v>452.52</v>
      </c>
      <c r="O591" s="152">
        <f t="shared" si="49"/>
        <v>669.7296</v>
      </c>
    </row>
    <row r="592" spans="2:15" ht="17.25" hidden="1" x14ac:dyDescent="0.3">
      <c r="B592" s="146">
        <f t="shared" si="47"/>
        <v>591</v>
      </c>
      <c r="C592" s="147" t="s">
        <v>173</v>
      </c>
      <c r="D592" s="153" t="s">
        <v>168</v>
      </c>
      <c r="E592" s="155">
        <v>1807</v>
      </c>
      <c r="F592" s="147" t="s">
        <v>60</v>
      </c>
      <c r="G592" s="148" t="s">
        <v>58</v>
      </c>
      <c r="H592" s="150">
        <v>38.85</v>
      </c>
      <c r="I592" s="150">
        <v>0</v>
      </c>
      <c r="J592" s="150">
        <v>0</v>
      </c>
      <c r="K592" s="150">
        <v>0</v>
      </c>
      <c r="L592" s="150">
        <v>3.19</v>
      </c>
      <c r="M592" s="150">
        <f t="shared" si="48"/>
        <v>42.04</v>
      </c>
      <c r="N592" s="151">
        <f t="shared" si="46"/>
        <v>452.52</v>
      </c>
      <c r="O592" s="152">
        <f t="shared" si="49"/>
        <v>669.7296</v>
      </c>
    </row>
    <row r="593" spans="2:15" ht="17.25" hidden="1" x14ac:dyDescent="0.3">
      <c r="B593" s="146">
        <f t="shared" si="47"/>
        <v>592</v>
      </c>
      <c r="C593" s="147" t="s">
        <v>173</v>
      </c>
      <c r="D593" s="153" t="s">
        <v>168</v>
      </c>
      <c r="E593" s="155">
        <v>1808</v>
      </c>
      <c r="F593" s="147" t="s">
        <v>59</v>
      </c>
      <c r="G593" s="148" t="s">
        <v>58</v>
      </c>
      <c r="H593" s="150">
        <v>60.76</v>
      </c>
      <c r="I593" s="150">
        <v>0</v>
      </c>
      <c r="J593" s="150">
        <v>0</v>
      </c>
      <c r="K593" s="150">
        <v>0</v>
      </c>
      <c r="L593" s="150">
        <v>3.33</v>
      </c>
      <c r="M593" s="150">
        <f t="shared" si="48"/>
        <v>64.09</v>
      </c>
      <c r="N593" s="151">
        <f t="shared" si="46"/>
        <v>689.86</v>
      </c>
      <c r="O593" s="152">
        <f t="shared" si="49"/>
        <v>1020.9928</v>
      </c>
    </row>
    <row r="594" spans="2:15" ht="17.25" hidden="1" x14ac:dyDescent="0.3">
      <c r="B594" s="146">
        <f t="shared" si="47"/>
        <v>593</v>
      </c>
      <c r="C594" s="147" t="s">
        <v>173</v>
      </c>
      <c r="D594" s="153" t="s">
        <v>169</v>
      </c>
      <c r="E594" s="155">
        <v>1901</v>
      </c>
      <c r="F594" s="147" t="s">
        <v>59</v>
      </c>
      <c r="G594" s="148" t="s">
        <v>58</v>
      </c>
      <c r="H594" s="150">
        <v>60.76</v>
      </c>
      <c r="I594" s="150">
        <v>0</v>
      </c>
      <c r="J594" s="150">
        <v>0</v>
      </c>
      <c r="K594" s="150">
        <v>0</v>
      </c>
      <c r="L594" s="150">
        <v>3.33</v>
      </c>
      <c r="M594" s="150">
        <f t="shared" si="48"/>
        <v>64.09</v>
      </c>
      <c r="N594" s="151">
        <f t="shared" si="46"/>
        <v>689.86</v>
      </c>
      <c r="O594" s="152">
        <f t="shared" si="49"/>
        <v>1020.9928</v>
      </c>
    </row>
    <row r="595" spans="2:15" ht="17.25" hidden="1" x14ac:dyDescent="0.3">
      <c r="B595" s="146">
        <f t="shared" si="47"/>
        <v>594</v>
      </c>
      <c r="C595" s="147" t="s">
        <v>173</v>
      </c>
      <c r="D595" s="153" t="s">
        <v>169</v>
      </c>
      <c r="E595" s="155">
        <v>1902</v>
      </c>
      <c r="F595" s="147" t="s">
        <v>60</v>
      </c>
      <c r="G595" s="148" t="s">
        <v>58</v>
      </c>
      <c r="H595" s="150">
        <v>41.28</v>
      </c>
      <c r="I595" s="150">
        <v>0</v>
      </c>
      <c r="J595" s="150">
        <v>0</v>
      </c>
      <c r="K595" s="150">
        <v>0</v>
      </c>
      <c r="L595" s="150">
        <v>3.19</v>
      </c>
      <c r="M595" s="150">
        <f t="shared" si="48"/>
        <v>44.47</v>
      </c>
      <c r="N595" s="151">
        <f t="shared" si="46"/>
        <v>478.68</v>
      </c>
      <c r="O595" s="152">
        <f t="shared" si="49"/>
        <v>708.44640000000004</v>
      </c>
    </row>
    <row r="596" spans="2:15" ht="17.25" hidden="1" x14ac:dyDescent="0.3">
      <c r="B596" s="146">
        <f t="shared" si="47"/>
        <v>595</v>
      </c>
      <c r="C596" s="147" t="s">
        <v>173</v>
      </c>
      <c r="D596" s="153" t="s">
        <v>169</v>
      </c>
      <c r="E596" s="155">
        <v>1903</v>
      </c>
      <c r="F596" s="147" t="s">
        <v>60</v>
      </c>
      <c r="G596" s="148" t="s">
        <v>58</v>
      </c>
      <c r="H596" s="150">
        <v>41.28</v>
      </c>
      <c r="I596" s="150">
        <v>0</v>
      </c>
      <c r="J596" s="150">
        <v>0</v>
      </c>
      <c r="K596" s="150">
        <v>0</v>
      </c>
      <c r="L596" s="150">
        <v>3.19</v>
      </c>
      <c r="M596" s="150">
        <f t="shared" si="48"/>
        <v>44.47</v>
      </c>
      <c r="N596" s="151">
        <f t="shared" si="46"/>
        <v>478.68</v>
      </c>
      <c r="O596" s="152">
        <f t="shared" si="49"/>
        <v>708.44640000000004</v>
      </c>
    </row>
    <row r="597" spans="2:15" ht="17.25" hidden="1" x14ac:dyDescent="0.3">
      <c r="B597" s="146">
        <f t="shared" si="47"/>
        <v>596</v>
      </c>
      <c r="C597" s="147" t="s">
        <v>173</v>
      </c>
      <c r="D597" s="153" t="s">
        <v>169</v>
      </c>
      <c r="E597" s="155">
        <v>1904</v>
      </c>
      <c r="F597" s="147" t="s">
        <v>59</v>
      </c>
      <c r="G597" s="148" t="s">
        <v>58</v>
      </c>
      <c r="H597" s="150">
        <v>60.76</v>
      </c>
      <c r="I597" s="150">
        <v>0</v>
      </c>
      <c r="J597" s="150">
        <v>0</v>
      </c>
      <c r="K597" s="150">
        <v>0</v>
      </c>
      <c r="L597" s="150">
        <v>3.33</v>
      </c>
      <c r="M597" s="150">
        <f t="shared" si="48"/>
        <v>64.09</v>
      </c>
      <c r="N597" s="151">
        <f t="shared" si="46"/>
        <v>689.86</v>
      </c>
      <c r="O597" s="152">
        <f t="shared" si="49"/>
        <v>1020.9928</v>
      </c>
    </row>
    <row r="598" spans="2:15" ht="17.25" hidden="1" x14ac:dyDescent="0.3">
      <c r="B598" s="146">
        <f t="shared" si="47"/>
        <v>597</v>
      </c>
      <c r="C598" s="147" t="s">
        <v>173</v>
      </c>
      <c r="D598" s="153" t="s">
        <v>169</v>
      </c>
      <c r="E598" s="155">
        <v>1905</v>
      </c>
      <c r="F598" s="147" t="s">
        <v>59</v>
      </c>
      <c r="G598" s="148" t="s">
        <v>58</v>
      </c>
      <c r="H598" s="150">
        <v>60.76</v>
      </c>
      <c r="I598" s="150">
        <v>0</v>
      </c>
      <c r="J598" s="150">
        <v>0</v>
      </c>
      <c r="K598" s="150">
        <v>0</v>
      </c>
      <c r="L598" s="150">
        <v>3.33</v>
      </c>
      <c r="M598" s="150">
        <f t="shared" si="48"/>
        <v>64.09</v>
      </c>
      <c r="N598" s="151">
        <f t="shared" si="46"/>
        <v>689.86</v>
      </c>
      <c r="O598" s="152">
        <f t="shared" si="49"/>
        <v>1020.9928</v>
      </c>
    </row>
    <row r="599" spans="2:15" ht="17.25" hidden="1" x14ac:dyDescent="0.3">
      <c r="B599" s="146">
        <f t="shared" si="47"/>
        <v>598</v>
      </c>
      <c r="C599" s="147" t="s">
        <v>173</v>
      </c>
      <c r="D599" s="153" t="s">
        <v>169</v>
      </c>
      <c r="E599" s="155">
        <v>1906</v>
      </c>
      <c r="F599" s="147" t="s">
        <v>60</v>
      </c>
      <c r="G599" s="148" t="s">
        <v>58</v>
      </c>
      <c r="H599" s="150">
        <v>38.85</v>
      </c>
      <c r="I599" s="150">
        <v>0</v>
      </c>
      <c r="J599" s="150">
        <v>0</v>
      </c>
      <c r="K599" s="150">
        <v>0</v>
      </c>
      <c r="L599" s="150">
        <v>3.19</v>
      </c>
      <c r="M599" s="150">
        <f t="shared" si="48"/>
        <v>42.04</v>
      </c>
      <c r="N599" s="151">
        <f t="shared" si="46"/>
        <v>452.52</v>
      </c>
      <c r="O599" s="152">
        <f t="shared" si="49"/>
        <v>669.7296</v>
      </c>
    </row>
    <row r="600" spans="2:15" ht="17.25" hidden="1" x14ac:dyDescent="0.3">
      <c r="B600" s="146">
        <f t="shared" si="47"/>
        <v>599</v>
      </c>
      <c r="C600" s="147" t="s">
        <v>173</v>
      </c>
      <c r="D600" s="153" t="s">
        <v>169</v>
      </c>
      <c r="E600" s="155">
        <v>1907</v>
      </c>
      <c r="F600" s="147" t="s">
        <v>60</v>
      </c>
      <c r="G600" s="148" t="s">
        <v>58</v>
      </c>
      <c r="H600" s="150">
        <v>38.85</v>
      </c>
      <c r="I600" s="150">
        <v>0</v>
      </c>
      <c r="J600" s="150">
        <v>0</v>
      </c>
      <c r="K600" s="150">
        <v>0</v>
      </c>
      <c r="L600" s="150">
        <v>3.19</v>
      </c>
      <c r="M600" s="150">
        <f t="shared" si="48"/>
        <v>42.04</v>
      </c>
      <c r="N600" s="151">
        <f t="shared" si="46"/>
        <v>452.52</v>
      </c>
      <c r="O600" s="152">
        <f t="shared" si="49"/>
        <v>669.7296</v>
      </c>
    </row>
    <row r="601" spans="2:15" ht="17.25" hidden="1" x14ac:dyDescent="0.3">
      <c r="B601" s="146">
        <f t="shared" si="47"/>
        <v>600</v>
      </c>
      <c r="C601" s="147" t="s">
        <v>173</v>
      </c>
      <c r="D601" s="153" t="s">
        <v>169</v>
      </c>
      <c r="E601" s="155">
        <v>1908</v>
      </c>
      <c r="F601" s="147" t="s">
        <v>59</v>
      </c>
      <c r="G601" s="148" t="s">
        <v>58</v>
      </c>
      <c r="H601" s="150">
        <v>60.76</v>
      </c>
      <c r="I601" s="150">
        <v>0</v>
      </c>
      <c r="J601" s="150">
        <v>0</v>
      </c>
      <c r="K601" s="150">
        <v>0</v>
      </c>
      <c r="L601" s="150">
        <v>3.33</v>
      </c>
      <c r="M601" s="150">
        <f t="shared" si="48"/>
        <v>64.09</v>
      </c>
      <c r="N601" s="151">
        <f t="shared" si="46"/>
        <v>689.86</v>
      </c>
      <c r="O601" s="152">
        <f t="shared" si="49"/>
        <v>1020.9928</v>
      </c>
    </row>
    <row r="602" spans="2:15" ht="17.25" hidden="1" x14ac:dyDescent="0.3">
      <c r="B602" s="146">
        <f t="shared" si="47"/>
        <v>601</v>
      </c>
      <c r="C602" s="147" t="s">
        <v>173</v>
      </c>
      <c r="D602" s="153" t="s">
        <v>170</v>
      </c>
      <c r="E602" s="155">
        <v>2001</v>
      </c>
      <c r="F602" s="147" t="s">
        <v>59</v>
      </c>
      <c r="G602" s="148" t="s">
        <v>58</v>
      </c>
      <c r="H602" s="150">
        <v>60.76</v>
      </c>
      <c r="I602" s="150">
        <v>0</v>
      </c>
      <c r="J602" s="150">
        <v>0</v>
      </c>
      <c r="K602" s="150">
        <v>0</v>
      </c>
      <c r="L602" s="150">
        <v>3.33</v>
      </c>
      <c r="M602" s="150">
        <f t="shared" si="48"/>
        <v>64.09</v>
      </c>
      <c r="N602" s="151">
        <f t="shared" si="46"/>
        <v>689.86</v>
      </c>
      <c r="O602" s="152">
        <f t="shared" si="49"/>
        <v>1020.9928</v>
      </c>
    </row>
    <row r="603" spans="2:15" ht="17.25" hidden="1" x14ac:dyDescent="0.3">
      <c r="B603" s="146">
        <f t="shared" si="47"/>
        <v>602</v>
      </c>
      <c r="C603" s="147" t="s">
        <v>173</v>
      </c>
      <c r="D603" s="153" t="s">
        <v>170</v>
      </c>
      <c r="E603" s="155">
        <v>2002</v>
      </c>
      <c r="F603" s="147" t="s">
        <v>60</v>
      </c>
      <c r="G603" s="148" t="s">
        <v>58</v>
      </c>
      <c r="H603" s="150">
        <v>41.28</v>
      </c>
      <c r="I603" s="150">
        <v>0</v>
      </c>
      <c r="J603" s="150">
        <v>0</v>
      </c>
      <c r="K603" s="150">
        <v>0</v>
      </c>
      <c r="L603" s="150">
        <v>3.19</v>
      </c>
      <c r="M603" s="150">
        <f t="shared" si="48"/>
        <v>44.47</v>
      </c>
      <c r="N603" s="151">
        <f t="shared" si="46"/>
        <v>478.68</v>
      </c>
      <c r="O603" s="152">
        <f t="shared" si="49"/>
        <v>708.44640000000004</v>
      </c>
    </row>
    <row r="604" spans="2:15" ht="17.25" hidden="1" x14ac:dyDescent="0.3">
      <c r="B604" s="146">
        <f t="shared" si="47"/>
        <v>603</v>
      </c>
      <c r="C604" s="147" t="s">
        <v>173</v>
      </c>
      <c r="D604" s="153" t="s">
        <v>170</v>
      </c>
      <c r="E604" s="155">
        <v>2003</v>
      </c>
      <c r="F604" s="147" t="s">
        <v>60</v>
      </c>
      <c r="G604" s="148" t="s">
        <v>58</v>
      </c>
      <c r="H604" s="150">
        <v>41.28</v>
      </c>
      <c r="I604" s="150">
        <v>0</v>
      </c>
      <c r="J604" s="150">
        <v>0</v>
      </c>
      <c r="K604" s="150">
        <v>0</v>
      </c>
      <c r="L604" s="150">
        <v>3.19</v>
      </c>
      <c r="M604" s="150">
        <f t="shared" si="48"/>
        <v>44.47</v>
      </c>
      <c r="N604" s="151">
        <f t="shared" si="46"/>
        <v>478.68</v>
      </c>
      <c r="O604" s="152">
        <f t="shared" si="49"/>
        <v>708.44640000000004</v>
      </c>
    </row>
    <row r="605" spans="2:15" ht="17.25" hidden="1" x14ac:dyDescent="0.3">
      <c r="B605" s="146">
        <f t="shared" si="47"/>
        <v>604</v>
      </c>
      <c r="C605" s="147" t="s">
        <v>173</v>
      </c>
      <c r="D605" s="153" t="s">
        <v>170</v>
      </c>
      <c r="E605" s="155">
        <v>2004</v>
      </c>
      <c r="F605" s="147" t="s">
        <v>59</v>
      </c>
      <c r="G605" s="148" t="s">
        <v>58</v>
      </c>
      <c r="H605" s="150">
        <v>60.76</v>
      </c>
      <c r="I605" s="150">
        <v>0</v>
      </c>
      <c r="J605" s="150">
        <v>0</v>
      </c>
      <c r="K605" s="150">
        <v>0</v>
      </c>
      <c r="L605" s="150">
        <v>3.33</v>
      </c>
      <c r="M605" s="150">
        <f t="shared" si="48"/>
        <v>64.09</v>
      </c>
      <c r="N605" s="151">
        <f t="shared" si="46"/>
        <v>689.86</v>
      </c>
      <c r="O605" s="152">
        <f t="shared" si="49"/>
        <v>1020.9928</v>
      </c>
    </row>
    <row r="606" spans="2:15" ht="17.25" hidden="1" x14ac:dyDescent="0.3">
      <c r="B606" s="146">
        <f t="shared" si="47"/>
        <v>605</v>
      </c>
      <c r="C606" s="147" t="s">
        <v>173</v>
      </c>
      <c r="D606" s="153" t="s">
        <v>170</v>
      </c>
      <c r="E606" s="155">
        <v>2005</v>
      </c>
      <c r="F606" s="147" t="s">
        <v>59</v>
      </c>
      <c r="G606" s="148" t="s">
        <v>58</v>
      </c>
      <c r="H606" s="150">
        <v>60.76</v>
      </c>
      <c r="I606" s="150">
        <v>0</v>
      </c>
      <c r="J606" s="150">
        <v>0</v>
      </c>
      <c r="K606" s="150">
        <v>0</v>
      </c>
      <c r="L606" s="150">
        <v>3.33</v>
      </c>
      <c r="M606" s="150">
        <f t="shared" si="48"/>
        <v>64.09</v>
      </c>
      <c r="N606" s="151">
        <f t="shared" si="46"/>
        <v>689.86</v>
      </c>
      <c r="O606" s="152">
        <f t="shared" si="49"/>
        <v>1020.9928</v>
      </c>
    </row>
    <row r="607" spans="2:15" ht="17.25" hidden="1" x14ac:dyDescent="0.3">
      <c r="B607" s="146">
        <f t="shared" si="47"/>
        <v>606</v>
      </c>
      <c r="C607" s="147" t="s">
        <v>173</v>
      </c>
      <c r="D607" s="153" t="s">
        <v>170</v>
      </c>
      <c r="E607" s="155">
        <v>2006</v>
      </c>
      <c r="F607" s="147" t="s">
        <v>60</v>
      </c>
      <c r="G607" s="148" t="s">
        <v>58</v>
      </c>
      <c r="H607" s="150">
        <v>38.85</v>
      </c>
      <c r="I607" s="150">
        <v>0</v>
      </c>
      <c r="J607" s="150">
        <v>0</v>
      </c>
      <c r="K607" s="150">
        <v>0</v>
      </c>
      <c r="L607" s="150">
        <v>3.19</v>
      </c>
      <c r="M607" s="150">
        <f t="shared" si="48"/>
        <v>42.04</v>
      </c>
      <c r="N607" s="151">
        <f t="shared" si="46"/>
        <v>452.52</v>
      </c>
      <c r="O607" s="152">
        <f t="shared" si="49"/>
        <v>669.7296</v>
      </c>
    </row>
    <row r="608" spans="2:15" ht="17.25" hidden="1" x14ac:dyDescent="0.3">
      <c r="B608" s="146">
        <f t="shared" si="47"/>
        <v>607</v>
      </c>
      <c r="C608" s="147" t="s">
        <v>173</v>
      </c>
      <c r="D608" s="153" t="s">
        <v>170</v>
      </c>
      <c r="E608" s="155">
        <v>2007</v>
      </c>
      <c r="F608" s="147" t="s">
        <v>60</v>
      </c>
      <c r="G608" s="148" t="s">
        <v>58</v>
      </c>
      <c r="H608" s="150">
        <v>38.85</v>
      </c>
      <c r="I608" s="150">
        <v>0</v>
      </c>
      <c r="J608" s="150">
        <v>0</v>
      </c>
      <c r="K608" s="150">
        <v>0</v>
      </c>
      <c r="L608" s="150">
        <v>3.19</v>
      </c>
      <c r="M608" s="150">
        <f t="shared" si="48"/>
        <v>42.04</v>
      </c>
      <c r="N608" s="151">
        <f t="shared" si="46"/>
        <v>452.52</v>
      </c>
      <c r="O608" s="152">
        <f t="shared" si="49"/>
        <v>669.7296</v>
      </c>
    </row>
    <row r="609" spans="2:15" ht="17.25" hidden="1" x14ac:dyDescent="0.3">
      <c r="B609" s="146">
        <f t="shared" si="47"/>
        <v>608</v>
      </c>
      <c r="C609" s="147" t="s">
        <v>173</v>
      </c>
      <c r="D609" s="153" t="s">
        <v>170</v>
      </c>
      <c r="E609" s="155">
        <v>2008</v>
      </c>
      <c r="F609" s="147" t="s">
        <v>59</v>
      </c>
      <c r="G609" s="148" t="s">
        <v>58</v>
      </c>
      <c r="H609" s="150">
        <v>60.76</v>
      </c>
      <c r="I609" s="150">
        <v>0</v>
      </c>
      <c r="J609" s="150">
        <v>0</v>
      </c>
      <c r="K609" s="150">
        <v>0</v>
      </c>
      <c r="L609" s="150">
        <v>3.33</v>
      </c>
      <c r="M609" s="150">
        <f t="shared" si="48"/>
        <v>64.09</v>
      </c>
      <c r="N609" s="151">
        <f t="shared" si="46"/>
        <v>689.86</v>
      </c>
      <c r="O609" s="152">
        <f t="shared" si="49"/>
        <v>1020.9928</v>
      </c>
    </row>
    <row r="610" spans="2:15" ht="17.25" hidden="1" x14ac:dyDescent="0.3">
      <c r="B610" s="146">
        <f t="shared" si="47"/>
        <v>609</v>
      </c>
      <c r="C610" s="147" t="s">
        <v>173</v>
      </c>
      <c r="D610" s="153" t="s">
        <v>87</v>
      </c>
      <c r="E610" s="155">
        <v>2101</v>
      </c>
      <c r="F610" s="147" t="s">
        <v>59</v>
      </c>
      <c r="G610" s="148" t="s">
        <v>58</v>
      </c>
      <c r="H610" s="150">
        <v>60.76</v>
      </c>
      <c r="I610" s="150">
        <v>0</v>
      </c>
      <c r="J610" s="150">
        <v>0</v>
      </c>
      <c r="K610" s="150">
        <v>0</v>
      </c>
      <c r="L610" s="150">
        <v>3.33</v>
      </c>
      <c r="M610" s="150">
        <f t="shared" si="48"/>
        <v>64.09</v>
      </c>
      <c r="N610" s="151">
        <f t="shared" si="46"/>
        <v>689.86</v>
      </c>
      <c r="O610" s="152">
        <f t="shared" si="49"/>
        <v>1020.9928</v>
      </c>
    </row>
    <row r="611" spans="2:15" ht="17.25" hidden="1" x14ac:dyDescent="0.3">
      <c r="B611" s="146">
        <f t="shared" si="47"/>
        <v>610</v>
      </c>
      <c r="C611" s="147" t="s">
        <v>173</v>
      </c>
      <c r="D611" s="153" t="s">
        <v>87</v>
      </c>
      <c r="E611" s="155">
        <v>2102</v>
      </c>
      <c r="F611" s="147" t="s">
        <v>60</v>
      </c>
      <c r="G611" s="148" t="s">
        <v>58</v>
      </c>
      <c r="H611" s="150">
        <v>41.28</v>
      </c>
      <c r="I611" s="150">
        <v>0</v>
      </c>
      <c r="J611" s="150">
        <v>0</v>
      </c>
      <c r="K611" s="150">
        <v>0</v>
      </c>
      <c r="L611" s="150">
        <v>3.19</v>
      </c>
      <c r="M611" s="150">
        <f t="shared" si="48"/>
        <v>44.47</v>
      </c>
      <c r="N611" s="151">
        <f t="shared" si="46"/>
        <v>478.68</v>
      </c>
      <c r="O611" s="152">
        <f t="shared" si="49"/>
        <v>708.44640000000004</v>
      </c>
    </row>
    <row r="612" spans="2:15" ht="17.25" hidden="1" x14ac:dyDescent="0.3">
      <c r="B612" s="146">
        <f t="shared" si="47"/>
        <v>611</v>
      </c>
      <c r="C612" s="147" t="s">
        <v>173</v>
      </c>
      <c r="D612" s="153" t="s">
        <v>87</v>
      </c>
      <c r="E612" s="155">
        <v>2103</v>
      </c>
      <c r="F612" s="147" t="s">
        <v>60</v>
      </c>
      <c r="G612" s="148" t="s">
        <v>58</v>
      </c>
      <c r="H612" s="150">
        <v>41.28</v>
      </c>
      <c r="I612" s="150">
        <v>0</v>
      </c>
      <c r="J612" s="150">
        <v>0</v>
      </c>
      <c r="K612" s="150">
        <v>0</v>
      </c>
      <c r="L612" s="150">
        <v>3.19</v>
      </c>
      <c r="M612" s="150">
        <f t="shared" si="48"/>
        <v>44.47</v>
      </c>
      <c r="N612" s="151">
        <f t="shared" si="46"/>
        <v>478.68</v>
      </c>
      <c r="O612" s="152">
        <f t="shared" si="49"/>
        <v>708.44640000000004</v>
      </c>
    </row>
    <row r="613" spans="2:15" ht="17.25" hidden="1" x14ac:dyDescent="0.3">
      <c r="B613" s="146">
        <f t="shared" si="47"/>
        <v>612</v>
      </c>
      <c r="C613" s="147" t="s">
        <v>173</v>
      </c>
      <c r="D613" s="153" t="s">
        <v>87</v>
      </c>
      <c r="E613" s="155">
        <v>2104</v>
      </c>
      <c r="F613" s="147" t="s">
        <v>59</v>
      </c>
      <c r="G613" s="148" t="s">
        <v>58</v>
      </c>
      <c r="H613" s="150">
        <v>60.76</v>
      </c>
      <c r="I613" s="150">
        <v>0</v>
      </c>
      <c r="J613" s="150">
        <v>0</v>
      </c>
      <c r="K613" s="150">
        <v>0</v>
      </c>
      <c r="L613" s="150">
        <v>3.33</v>
      </c>
      <c r="M613" s="150">
        <f t="shared" si="48"/>
        <v>64.09</v>
      </c>
      <c r="N613" s="151">
        <f t="shared" si="46"/>
        <v>689.86</v>
      </c>
      <c r="O613" s="152">
        <f t="shared" si="49"/>
        <v>1020.9928</v>
      </c>
    </row>
    <row r="614" spans="2:15" ht="17.25" hidden="1" x14ac:dyDescent="0.3">
      <c r="B614" s="146">
        <f t="shared" si="47"/>
        <v>613</v>
      </c>
      <c r="C614" s="147" t="s">
        <v>173</v>
      </c>
      <c r="D614" s="153" t="s">
        <v>87</v>
      </c>
      <c r="E614" s="155">
        <v>2105</v>
      </c>
      <c r="F614" s="147" t="s">
        <v>59</v>
      </c>
      <c r="G614" s="148" t="s">
        <v>58</v>
      </c>
      <c r="H614" s="150">
        <v>60.76</v>
      </c>
      <c r="I614" s="150">
        <v>0</v>
      </c>
      <c r="J614" s="150">
        <v>0</v>
      </c>
      <c r="K614" s="150">
        <v>0</v>
      </c>
      <c r="L614" s="150">
        <v>3.33</v>
      </c>
      <c r="M614" s="150">
        <f t="shared" si="48"/>
        <v>64.09</v>
      </c>
      <c r="N614" s="151">
        <f t="shared" si="46"/>
        <v>689.86</v>
      </c>
      <c r="O614" s="152">
        <f t="shared" si="49"/>
        <v>1020.9928</v>
      </c>
    </row>
    <row r="615" spans="2:15" ht="17.25" hidden="1" x14ac:dyDescent="0.3">
      <c r="B615" s="146">
        <f t="shared" si="47"/>
        <v>614</v>
      </c>
      <c r="C615" s="147" t="s">
        <v>173</v>
      </c>
      <c r="D615" s="153" t="s">
        <v>87</v>
      </c>
      <c r="E615" s="155">
        <v>2106</v>
      </c>
      <c r="F615" s="147" t="s">
        <v>60</v>
      </c>
      <c r="G615" s="148" t="s">
        <v>58</v>
      </c>
      <c r="H615" s="150">
        <v>38.85</v>
      </c>
      <c r="I615" s="150">
        <v>0</v>
      </c>
      <c r="J615" s="150">
        <v>0</v>
      </c>
      <c r="K615" s="150">
        <v>0</v>
      </c>
      <c r="L615" s="150">
        <v>3.19</v>
      </c>
      <c r="M615" s="150">
        <f t="shared" si="48"/>
        <v>42.04</v>
      </c>
      <c r="N615" s="151">
        <f t="shared" si="46"/>
        <v>452.52</v>
      </c>
      <c r="O615" s="152">
        <f t="shared" si="49"/>
        <v>669.7296</v>
      </c>
    </row>
    <row r="616" spans="2:15" ht="17.25" hidden="1" x14ac:dyDescent="0.3">
      <c r="B616" s="146">
        <f t="shared" si="47"/>
        <v>615</v>
      </c>
      <c r="C616" s="147" t="s">
        <v>173</v>
      </c>
      <c r="D616" s="153" t="s">
        <v>87</v>
      </c>
      <c r="E616" s="155">
        <v>2107</v>
      </c>
      <c r="F616" s="147" t="s">
        <v>60</v>
      </c>
      <c r="G616" s="148" t="s">
        <v>58</v>
      </c>
      <c r="H616" s="150">
        <v>38.85</v>
      </c>
      <c r="I616" s="150">
        <v>0</v>
      </c>
      <c r="J616" s="150">
        <v>0</v>
      </c>
      <c r="K616" s="150">
        <v>0</v>
      </c>
      <c r="L616" s="150">
        <v>3.19</v>
      </c>
      <c r="M616" s="150">
        <f t="shared" si="48"/>
        <v>42.04</v>
      </c>
      <c r="N616" s="151">
        <f t="shared" si="46"/>
        <v>452.52</v>
      </c>
      <c r="O616" s="152">
        <f t="shared" si="49"/>
        <v>669.7296</v>
      </c>
    </row>
    <row r="617" spans="2:15" ht="17.25" hidden="1" x14ac:dyDescent="0.3">
      <c r="B617" s="146">
        <f t="shared" si="47"/>
        <v>616</v>
      </c>
      <c r="C617" s="147" t="s">
        <v>173</v>
      </c>
      <c r="D617" s="153" t="s">
        <v>87</v>
      </c>
      <c r="E617" s="155">
        <v>2108</v>
      </c>
      <c r="F617" s="147" t="s">
        <v>59</v>
      </c>
      <c r="G617" s="148" t="s">
        <v>58</v>
      </c>
      <c r="H617" s="150">
        <v>60.76</v>
      </c>
      <c r="I617" s="150">
        <v>0</v>
      </c>
      <c r="J617" s="150">
        <v>0</v>
      </c>
      <c r="K617" s="150">
        <v>0</v>
      </c>
      <c r="L617" s="150">
        <v>3.33</v>
      </c>
      <c r="M617" s="150">
        <f t="shared" si="48"/>
        <v>64.09</v>
      </c>
      <c r="N617" s="151">
        <f t="shared" si="46"/>
        <v>689.86</v>
      </c>
      <c r="O617" s="152">
        <f t="shared" si="49"/>
        <v>1020.9928</v>
      </c>
    </row>
    <row r="618" spans="2:15" ht="17.25" hidden="1" x14ac:dyDescent="0.3">
      <c r="B618" s="146">
        <f t="shared" si="47"/>
        <v>617</v>
      </c>
      <c r="C618" s="147" t="s">
        <v>173</v>
      </c>
      <c r="D618" s="153" t="s">
        <v>88</v>
      </c>
      <c r="E618" s="155">
        <v>2201</v>
      </c>
      <c r="F618" s="147" t="s">
        <v>59</v>
      </c>
      <c r="G618" s="148" t="s">
        <v>58</v>
      </c>
      <c r="H618" s="150">
        <v>60.76</v>
      </c>
      <c r="I618" s="150">
        <v>0</v>
      </c>
      <c r="J618" s="150">
        <v>0</v>
      </c>
      <c r="K618" s="150">
        <v>0</v>
      </c>
      <c r="L618" s="150">
        <v>3.33</v>
      </c>
      <c r="M618" s="150">
        <f t="shared" si="48"/>
        <v>64.09</v>
      </c>
      <c r="N618" s="151">
        <f t="shared" si="46"/>
        <v>689.86</v>
      </c>
      <c r="O618" s="152">
        <f t="shared" si="49"/>
        <v>1020.9928</v>
      </c>
    </row>
    <row r="619" spans="2:15" ht="17.25" hidden="1" x14ac:dyDescent="0.3">
      <c r="B619" s="146">
        <f t="shared" si="47"/>
        <v>618</v>
      </c>
      <c r="C619" s="147" t="s">
        <v>173</v>
      </c>
      <c r="D619" s="153" t="s">
        <v>88</v>
      </c>
      <c r="E619" s="155">
        <v>2202</v>
      </c>
      <c r="F619" s="147" t="s">
        <v>60</v>
      </c>
      <c r="G619" s="148" t="s">
        <v>58</v>
      </c>
      <c r="H619" s="150">
        <v>41.28</v>
      </c>
      <c r="I619" s="150">
        <v>0</v>
      </c>
      <c r="J619" s="150">
        <v>0</v>
      </c>
      <c r="K619" s="150">
        <v>0</v>
      </c>
      <c r="L619" s="150">
        <v>3.19</v>
      </c>
      <c r="M619" s="150">
        <f t="shared" si="48"/>
        <v>44.47</v>
      </c>
      <c r="N619" s="151">
        <f t="shared" si="46"/>
        <v>478.68</v>
      </c>
      <c r="O619" s="152">
        <f t="shared" si="49"/>
        <v>708.44640000000004</v>
      </c>
    </row>
    <row r="620" spans="2:15" ht="17.25" hidden="1" x14ac:dyDescent="0.3">
      <c r="B620" s="146">
        <f t="shared" si="47"/>
        <v>619</v>
      </c>
      <c r="C620" s="147" t="s">
        <v>173</v>
      </c>
      <c r="D620" s="153" t="s">
        <v>88</v>
      </c>
      <c r="E620" s="155">
        <v>2203</v>
      </c>
      <c r="F620" s="147" t="s">
        <v>157</v>
      </c>
      <c r="G620" s="148" t="s">
        <v>157</v>
      </c>
      <c r="H620" s="150">
        <v>0</v>
      </c>
      <c r="I620" s="150">
        <v>0</v>
      </c>
      <c r="J620" s="150">
        <v>0</v>
      </c>
      <c r="K620" s="150">
        <v>0</v>
      </c>
      <c r="L620" s="150">
        <v>0</v>
      </c>
      <c r="M620" s="150">
        <f t="shared" si="48"/>
        <v>0</v>
      </c>
      <c r="N620" s="151">
        <f t="shared" si="46"/>
        <v>0</v>
      </c>
      <c r="O620" s="152">
        <f>N620*2</f>
        <v>0</v>
      </c>
    </row>
    <row r="621" spans="2:15" ht="17.25" hidden="1" x14ac:dyDescent="0.3">
      <c r="B621" s="146">
        <f t="shared" si="47"/>
        <v>620</v>
      </c>
      <c r="C621" s="147" t="s">
        <v>173</v>
      </c>
      <c r="D621" s="153" t="s">
        <v>88</v>
      </c>
      <c r="E621" s="155">
        <v>2204</v>
      </c>
      <c r="F621" s="147" t="s">
        <v>59</v>
      </c>
      <c r="G621" s="148" t="s">
        <v>58</v>
      </c>
      <c r="H621" s="150">
        <v>60.76</v>
      </c>
      <c r="I621" s="150">
        <v>0</v>
      </c>
      <c r="J621" s="150">
        <v>0</v>
      </c>
      <c r="K621" s="150">
        <v>0</v>
      </c>
      <c r="L621" s="150">
        <v>3.33</v>
      </c>
      <c r="M621" s="150">
        <f t="shared" si="48"/>
        <v>64.09</v>
      </c>
      <c r="N621" s="151">
        <f t="shared" si="46"/>
        <v>689.86</v>
      </c>
      <c r="O621" s="152">
        <f t="shared" ref="O621:O633" si="50">N621*1.48</f>
        <v>1020.9928</v>
      </c>
    </row>
    <row r="622" spans="2:15" ht="17.25" hidden="1" x14ac:dyDescent="0.3">
      <c r="B622" s="146">
        <f t="shared" si="47"/>
        <v>621</v>
      </c>
      <c r="C622" s="147" t="s">
        <v>173</v>
      </c>
      <c r="D622" s="153" t="s">
        <v>88</v>
      </c>
      <c r="E622" s="155">
        <v>2205</v>
      </c>
      <c r="F622" s="147" t="s">
        <v>59</v>
      </c>
      <c r="G622" s="148" t="s">
        <v>58</v>
      </c>
      <c r="H622" s="150">
        <v>60.76</v>
      </c>
      <c r="I622" s="150">
        <v>0</v>
      </c>
      <c r="J622" s="150">
        <v>0</v>
      </c>
      <c r="K622" s="150">
        <v>0</v>
      </c>
      <c r="L622" s="150">
        <v>3.33</v>
      </c>
      <c r="M622" s="150">
        <f t="shared" si="48"/>
        <v>64.09</v>
      </c>
      <c r="N622" s="151">
        <f t="shared" si="46"/>
        <v>689.86</v>
      </c>
      <c r="O622" s="152">
        <f t="shared" si="50"/>
        <v>1020.9928</v>
      </c>
    </row>
    <row r="623" spans="2:15" ht="17.25" hidden="1" x14ac:dyDescent="0.3">
      <c r="B623" s="146">
        <f t="shared" si="47"/>
        <v>622</v>
      </c>
      <c r="C623" s="147" t="s">
        <v>173</v>
      </c>
      <c r="D623" s="153" t="s">
        <v>88</v>
      </c>
      <c r="E623" s="155">
        <v>2206</v>
      </c>
      <c r="F623" s="147" t="s">
        <v>60</v>
      </c>
      <c r="G623" s="148" t="s">
        <v>58</v>
      </c>
      <c r="H623" s="150">
        <v>38.85</v>
      </c>
      <c r="I623" s="150">
        <v>0</v>
      </c>
      <c r="J623" s="150">
        <v>0</v>
      </c>
      <c r="K623" s="150">
        <v>0</v>
      </c>
      <c r="L623" s="150">
        <v>3.19</v>
      </c>
      <c r="M623" s="150">
        <f t="shared" si="48"/>
        <v>42.04</v>
      </c>
      <c r="N623" s="151">
        <f t="shared" si="46"/>
        <v>452.52</v>
      </c>
      <c r="O623" s="152">
        <f t="shared" si="50"/>
        <v>669.7296</v>
      </c>
    </row>
    <row r="624" spans="2:15" ht="17.25" hidden="1" x14ac:dyDescent="0.3">
      <c r="B624" s="146">
        <f t="shared" si="47"/>
        <v>623</v>
      </c>
      <c r="C624" s="147" t="s">
        <v>173</v>
      </c>
      <c r="D624" s="153" t="s">
        <v>88</v>
      </c>
      <c r="E624" s="155">
        <v>2207</v>
      </c>
      <c r="F624" s="147" t="s">
        <v>60</v>
      </c>
      <c r="G624" s="148" t="s">
        <v>58</v>
      </c>
      <c r="H624" s="150">
        <v>38.85</v>
      </c>
      <c r="I624" s="150">
        <v>0</v>
      </c>
      <c r="J624" s="150">
        <v>0</v>
      </c>
      <c r="K624" s="150">
        <v>0</v>
      </c>
      <c r="L624" s="150">
        <v>3.19</v>
      </c>
      <c r="M624" s="150">
        <f t="shared" si="48"/>
        <v>42.04</v>
      </c>
      <c r="N624" s="151">
        <f t="shared" si="46"/>
        <v>452.52</v>
      </c>
      <c r="O624" s="152">
        <f t="shared" si="50"/>
        <v>669.7296</v>
      </c>
    </row>
    <row r="625" spans="2:15" ht="17.25" hidden="1" x14ac:dyDescent="0.3">
      <c r="B625" s="146">
        <f t="shared" si="47"/>
        <v>624</v>
      </c>
      <c r="C625" s="147" t="s">
        <v>173</v>
      </c>
      <c r="D625" s="153" t="s">
        <v>88</v>
      </c>
      <c r="E625" s="155">
        <v>2208</v>
      </c>
      <c r="F625" s="147" t="s">
        <v>59</v>
      </c>
      <c r="G625" s="148" t="s">
        <v>58</v>
      </c>
      <c r="H625" s="150">
        <v>60.76</v>
      </c>
      <c r="I625" s="150">
        <v>0</v>
      </c>
      <c r="J625" s="150">
        <v>0</v>
      </c>
      <c r="K625" s="150">
        <v>0</v>
      </c>
      <c r="L625" s="150">
        <v>3.33</v>
      </c>
      <c r="M625" s="150">
        <f t="shared" si="48"/>
        <v>64.09</v>
      </c>
      <c r="N625" s="151">
        <f t="shared" si="46"/>
        <v>689.86</v>
      </c>
      <c r="O625" s="152">
        <f t="shared" si="50"/>
        <v>1020.9928</v>
      </c>
    </row>
    <row r="626" spans="2:15" ht="17.25" hidden="1" x14ac:dyDescent="0.3">
      <c r="B626" s="146">
        <f t="shared" si="47"/>
        <v>625</v>
      </c>
      <c r="C626" s="147" t="s">
        <v>173</v>
      </c>
      <c r="D626" s="153" t="s">
        <v>89</v>
      </c>
      <c r="E626" s="155">
        <v>2301</v>
      </c>
      <c r="F626" s="147" t="s">
        <v>59</v>
      </c>
      <c r="G626" s="148" t="s">
        <v>58</v>
      </c>
      <c r="H626" s="150">
        <v>60.76</v>
      </c>
      <c r="I626" s="150">
        <v>0</v>
      </c>
      <c r="J626" s="150">
        <v>0</v>
      </c>
      <c r="K626" s="150">
        <v>0</v>
      </c>
      <c r="L626" s="150">
        <v>3.33</v>
      </c>
      <c r="M626" s="150">
        <f t="shared" si="48"/>
        <v>64.09</v>
      </c>
      <c r="N626" s="151">
        <f t="shared" si="46"/>
        <v>689.86</v>
      </c>
      <c r="O626" s="152">
        <f t="shared" si="50"/>
        <v>1020.9928</v>
      </c>
    </row>
    <row r="627" spans="2:15" ht="17.25" hidden="1" x14ac:dyDescent="0.3">
      <c r="B627" s="146">
        <f t="shared" si="47"/>
        <v>626</v>
      </c>
      <c r="C627" s="147" t="s">
        <v>173</v>
      </c>
      <c r="D627" s="153" t="s">
        <v>89</v>
      </c>
      <c r="E627" s="155">
        <v>2302</v>
      </c>
      <c r="F627" s="147" t="s">
        <v>60</v>
      </c>
      <c r="G627" s="148" t="s">
        <v>58</v>
      </c>
      <c r="H627" s="150">
        <v>41.28</v>
      </c>
      <c r="I627" s="150">
        <v>0</v>
      </c>
      <c r="J627" s="150">
        <v>0</v>
      </c>
      <c r="K627" s="150">
        <v>0</v>
      </c>
      <c r="L627" s="150">
        <v>3.19</v>
      </c>
      <c r="M627" s="150">
        <f t="shared" si="48"/>
        <v>44.47</v>
      </c>
      <c r="N627" s="151">
        <f t="shared" si="46"/>
        <v>478.68</v>
      </c>
      <c r="O627" s="152">
        <f t="shared" si="50"/>
        <v>708.44640000000004</v>
      </c>
    </row>
    <row r="628" spans="2:15" ht="17.25" hidden="1" x14ac:dyDescent="0.3">
      <c r="B628" s="146">
        <f t="shared" si="47"/>
        <v>627</v>
      </c>
      <c r="C628" s="147" t="s">
        <v>173</v>
      </c>
      <c r="D628" s="153" t="s">
        <v>89</v>
      </c>
      <c r="E628" s="155">
        <v>2303</v>
      </c>
      <c r="F628" s="147" t="s">
        <v>60</v>
      </c>
      <c r="G628" s="148" t="s">
        <v>58</v>
      </c>
      <c r="H628" s="150">
        <v>41.28</v>
      </c>
      <c r="I628" s="150">
        <v>0</v>
      </c>
      <c r="J628" s="150">
        <v>0</v>
      </c>
      <c r="K628" s="150">
        <v>0</v>
      </c>
      <c r="L628" s="150">
        <v>3.19</v>
      </c>
      <c r="M628" s="150">
        <f t="shared" si="48"/>
        <v>44.47</v>
      </c>
      <c r="N628" s="151">
        <f t="shared" si="46"/>
        <v>478.68</v>
      </c>
      <c r="O628" s="152">
        <f t="shared" si="50"/>
        <v>708.44640000000004</v>
      </c>
    </row>
    <row r="629" spans="2:15" ht="17.25" hidden="1" x14ac:dyDescent="0.3">
      <c r="B629" s="146">
        <f t="shared" si="47"/>
        <v>628</v>
      </c>
      <c r="C629" s="147" t="s">
        <v>173</v>
      </c>
      <c r="D629" s="153" t="s">
        <v>89</v>
      </c>
      <c r="E629" s="155">
        <v>2304</v>
      </c>
      <c r="F629" s="147" t="s">
        <v>59</v>
      </c>
      <c r="G629" s="148" t="s">
        <v>58</v>
      </c>
      <c r="H629" s="150">
        <v>60.76</v>
      </c>
      <c r="I629" s="150">
        <v>0</v>
      </c>
      <c r="J629" s="150">
        <v>0</v>
      </c>
      <c r="K629" s="150">
        <v>0</v>
      </c>
      <c r="L629" s="150">
        <v>3.33</v>
      </c>
      <c r="M629" s="150">
        <f t="shared" si="48"/>
        <v>64.09</v>
      </c>
      <c r="N629" s="151">
        <f t="shared" si="46"/>
        <v>689.86</v>
      </c>
      <c r="O629" s="152">
        <f t="shared" si="50"/>
        <v>1020.9928</v>
      </c>
    </row>
    <row r="630" spans="2:15" ht="17.25" hidden="1" x14ac:dyDescent="0.3">
      <c r="B630" s="146">
        <f t="shared" si="47"/>
        <v>629</v>
      </c>
      <c r="C630" s="147" t="s">
        <v>173</v>
      </c>
      <c r="D630" s="153" t="s">
        <v>89</v>
      </c>
      <c r="E630" s="155">
        <v>2305</v>
      </c>
      <c r="F630" s="147" t="s">
        <v>59</v>
      </c>
      <c r="G630" s="148" t="s">
        <v>58</v>
      </c>
      <c r="H630" s="150">
        <v>60.76</v>
      </c>
      <c r="I630" s="150">
        <v>0</v>
      </c>
      <c r="J630" s="150">
        <v>0</v>
      </c>
      <c r="K630" s="150">
        <v>0</v>
      </c>
      <c r="L630" s="150">
        <v>3.33</v>
      </c>
      <c r="M630" s="150">
        <f t="shared" si="48"/>
        <v>64.09</v>
      </c>
      <c r="N630" s="151">
        <f t="shared" si="46"/>
        <v>689.86</v>
      </c>
      <c r="O630" s="152">
        <f t="shared" si="50"/>
        <v>1020.9928</v>
      </c>
    </row>
    <row r="631" spans="2:15" ht="17.25" hidden="1" x14ac:dyDescent="0.3">
      <c r="B631" s="146">
        <f t="shared" si="47"/>
        <v>630</v>
      </c>
      <c r="C631" s="147" t="s">
        <v>173</v>
      </c>
      <c r="D631" s="153" t="s">
        <v>89</v>
      </c>
      <c r="E631" s="155">
        <v>2306</v>
      </c>
      <c r="F631" s="147" t="s">
        <v>60</v>
      </c>
      <c r="G631" s="148" t="s">
        <v>58</v>
      </c>
      <c r="H631" s="150">
        <v>38.85</v>
      </c>
      <c r="I631" s="150">
        <v>0</v>
      </c>
      <c r="J631" s="150">
        <v>0</v>
      </c>
      <c r="K631" s="150">
        <v>0</v>
      </c>
      <c r="L631" s="150">
        <v>3.19</v>
      </c>
      <c r="M631" s="150">
        <f t="shared" si="48"/>
        <v>42.04</v>
      </c>
      <c r="N631" s="151">
        <f t="shared" si="46"/>
        <v>452.52</v>
      </c>
      <c r="O631" s="152">
        <f t="shared" si="50"/>
        <v>669.7296</v>
      </c>
    </row>
    <row r="632" spans="2:15" ht="17.25" hidden="1" x14ac:dyDescent="0.3">
      <c r="B632" s="146">
        <f t="shared" si="47"/>
        <v>631</v>
      </c>
      <c r="C632" s="147" t="s">
        <v>173</v>
      </c>
      <c r="D632" s="153" t="s">
        <v>89</v>
      </c>
      <c r="E632" s="155">
        <v>2307</v>
      </c>
      <c r="F632" s="147" t="s">
        <v>60</v>
      </c>
      <c r="G632" s="148" t="s">
        <v>58</v>
      </c>
      <c r="H632" s="150">
        <v>38.85</v>
      </c>
      <c r="I632" s="150">
        <v>0</v>
      </c>
      <c r="J632" s="150">
        <v>0</v>
      </c>
      <c r="K632" s="150">
        <v>0</v>
      </c>
      <c r="L632" s="150">
        <v>3.19</v>
      </c>
      <c r="M632" s="150">
        <f t="shared" si="48"/>
        <v>42.04</v>
      </c>
      <c r="N632" s="151">
        <f t="shared" si="46"/>
        <v>452.52</v>
      </c>
      <c r="O632" s="152">
        <f t="shared" si="50"/>
        <v>669.7296</v>
      </c>
    </row>
    <row r="633" spans="2:15" ht="17.25" hidden="1" x14ac:dyDescent="0.3">
      <c r="B633" s="146">
        <f t="shared" si="47"/>
        <v>632</v>
      </c>
      <c r="C633" s="147" t="s">
        <v>173</v>
      </c>
      <c r="D633" s="153" t="s">
        <v>89</v>
      </c>
      <c r="E633" s="155">
        <v>2308</v>
      </c>
      <c r="F633" s="147" t="s">
        <v>59</v>
      </c>
      <c r="G633" s="148" t="s">
        <v>58</v>
      </c>
      <c r="H633" s="150">
        <v>60.76</v>
      </c>
      <c r="I633" s="150">
        <v>0</v>
      </c>
      <c r="J633" s="150">
        <v>0</v>
      </c>
      <c r="K633" s="150">
        <v>0</v>
      </c>
      <c r="L633" s="150">
        <v>3.33</v>
      </c>
      <c r="M633" s="150">
        <f t="shared" si="48"/>
        <v>64.09</v>
      </c>
      <c r="N633" s="151">
        <f t="shared" si="46"/>
        <v>689.86</v>
      </c>
      <c r="O633" s="152">
        <f t="shared" si="50"/>
        <v>1020.9928</v>
      </c>
    </row>
    <row r="634" spans="2:15" hidden="1" x14ac:dyDescent="0.3">
      <c r="B634" s="135"/>
      <c r="C634" s="135"/>
      <c r="D634" s="149"/>
      <c r="E634" s="156" t="s">
        <v>31</v>
      </c>
      <c r="F634" s="156"/>
      <c r="G634" s="149"/>
      <c r="H634" s="157">
        <f t="shared" ref="H634:O634" si="51">SUM(H2:H633)</f>
        <v>28127.179999999746</v>
      </c>
      <c r="I634" s="157">
        <f t="shared" si="51"/>
        <v>210.14</v>
      </c>
      <c r="J634" s="157">
        <f t="shared" si="51"/>
        <v>574.30999999999995</v>
      </c>
      <c r="K634" s="157">
        <f t="shared" si="51"/>
        <v>247.54000000000005</v>
      </c>
      <c r="L634" s="157">
        <f t="shared" si="51"/>
        <v>1860.9600000000114</v>
      </c>
      <c r="M634" s="157">
        <f t="shared" si="51"/>
        <v>31020.130000000285</v>
      </c>
      <c r="N634" s="158">
        <f t="shared" si="51"/>
        <v>333900.88999999705</v>
      </c>
      <c r="O634" s="158">
        <f t="shared" si="51"/>
        <v>506470.77960000403</v>
      </c>
    </row>
    <row r="635" spans="2:15" hidden="1" x14ac:dyDescent="0.3">
      <c r="H635" s="132">
        <f>H634*10.764</f>
        <v>302760.96551999723</v>
      </c>
      <c r="I635" s="132"/>
      <c r="J635" s="132"/>
      <c r="K635" s="132"/>
      <c r="L635" s="132"/>
      <c r="N635" s="128"/>
      <c r="O635" s="160">
        <f>O634/H635-1</f>
        <v>0.67284041630046865</v>
      </c>
    </row>
    <row r="636" spans="2:15" x14ac:dyDescent="0.3">
      <c r="N636" s="161"/>
    </row>
    <row r="639" spans="2:15" ht="38.25" x14ac:dyDescent="0.3">
      <c r="B639" s="162" t="s">
        <v>50</v>
      </c>
      <c r="C639" s="162" t="s">
        <v>101</v>
      </c>
      <c r="D639" s="162" t="s">
        <v>174</v>
      </c>
      <c r="E639" s="162" t="s">
        <v>175</v>
      </c>
      <c r="F639" s="162" t="s">
        <v>176</v>
      </c>
      <c r="G639" s="162" t="s">
        <v>177</v>
      </c>
    </row>
    <row r="640" spans="2:15" x14ac:dyDescent="0.3">
      <c r="B640" s="163">
        <v>1</v>
      </c>
      <c r="C640" s="163" t="s">
        <v>178</v>
      </c>
      <c r="D640" s="163" t="s">
        <v>57</v>
      </c>
      <c r="E640" s="163">
        <v>107.1</v>
      </c>
      <c r="F640" s="164">
        <v>1</v>
      </c>
      <c r="G640" s="164">
        <v>0</v>
      </c>
    </row>
    <row r="641" spans="2:7" x14ac:dyDescent="0.3">
      <c r="B641" s="163">
        <v>2</v>
      </c>
      <c r="C641" s="163" t="s">
        <v>178</v>
      </c>
      <c r="D641" s="163" t="s">
        <v>57</v>
      </c>
      <c r="E641" s="163">
        <v>107.89</v>
      </c>
      <c r="F641" s="164">
        <v>1</v>
      </c>
      <c r="G641" s="164">
        <v>0</v>
      </c>
    </row>
    <row r="642" spans="2:7" x14ac:dyDescent="0.3">
      <c r="B642" s="163">
        <v>3</v>
      </c>
      <c r="C642" s="163" t="s">
        <v>178</v>
      </c>
      <c r="D642" s="163" t="s">
        <v>179</v>
      </c>
      <c r="E642" s="163">
        <v>20.76</v>
      </c>
      <c r="F642" s="164">
        <v>2</v>
      </c>
      <c r="G642" s="164">
        <v>0</v>
      </c>
    </row>
    <row r="643" spans="2:7" x14ac:dyDescent="0.3">
      <c r="B643" s="163">
        <v>4</v>
      </c>
      <c r="C643" s="163" t="s">
        <v>178</v>
      </c>
      <c r="D643" s="163" t="s">
        <v>179</v>
      </c>
      <c r="E643" s="163">
        <v>20.84</v>
      </c>
      <c r="F643" s="164">
        <v>2</v>
      </c>
      <c r="G643" s="164">
        <v>0</v>
      </c>
    </row>
    <row r="644" spans="2:7" x14ac:dyDescent="0.3">
      <c r="B644" s="163">
        <v>5</v>
      </c>
      <c r="C644" s="163" t="s">
        <v>178</v>
      </c>
      <c r="D644" s="163" t="s">
        <v>179</v>
      </c>
      <c r="E644" s="163">
        <v>24.43</v>
      </c>
      <c r="F644" s="164">
        <v>2</v>
      </c>
      <c r="G644" s="164">
        <v>0</v>
      </c>
    </row>
    <row r="645" spans="2:7" x14ac:dyDescent="0.3">
      <c r="B645" s="163">
        <v>6</v>
      </c>
      <c r="C645" s="163" t="s">
        <v>178</v>
      </c>
      <c r="D645" s="163" t="s">
        <v>60</v>
      </c>
      <c r="E645" s="163">
        <v>38.85</v>
      </c>
      <c r="F645" s="164">
        <v>42</v>
      </c>
      <c r="G645" s="164">
        <v>0</v>
      </c>
    </row>
    <row r="646" spans="2:7" x14ac:dyDescent="0.3">
      <c r="B646" s="163">
        <v>7</v>
      </c>
      <c r="C646" s="163" t="s">
        <v>178</v>
      </c>
      <c r="D646" s="163" t="s">
        <v>60</v>
      </c>
      <c r="E646" s="163">
        <v>41.28</v>
      </c>
      <c r="F646" s="164">
        <v>38</v>
      </c>
      <c r="G646" s="164">
        <v>0</v>
      </c>
    </row>
    <row r="647" spans="2:7" x14ac:dyDescent="0.3">
      <c r="B647" s="163">
        <v>8</v>
      </c>
      <c r="C647" s="163" t="s">
        <v>178</v>
      </c>
      <c r="D647" s="163" t="s">
        <v>59</v>
      </c>
      <c r="E647" s="163">
        <v>60.76</v>
      </c>
      <c r="F647" s="164">
        <v>84</v>
      </c>
      <c r="G647" s="164">
        <v>0</v>
      </c>
    </row>
    <row r="648" spans="2:7" x14ac:dyDescent="0.3">
      <c r="B648" s="163">
        <v>9</v>
      </c>
      <c r="C648" s="163" t="s">
        <v>178</v>
      </c>
      <c r="D648" s="163" t="s">
        <v>57</v>
      </c>
      <c r="E648" s="163">
        <v>17.579999999999998</v>
      </c>
      <c r="F648" s="164">
        <v>1</v>
      </c>
      <c r="G648" s="164">
        <v>0</v>
      </c>
    </row>
    <row r="649" spans="2:7" x14ac:dyDescent="0.3">
      <c r="B649" s="163">
        <v>10</v>
      </c>
      <c r="C649" s="163" t="s">
        <v>178</v>
      </c>
      <c r="D649" s="163" t="s">
        <v>57</v>
      </c>
      <c r="E649" s="163">
        <v>30.27</v>
      </c>
      <c r="F649" s="164">
        <v>2</v>
      </c>
      <c r="G649" s="164">
        <v>0</v>
      </c>
    </row>
    <row r="650" spans="2:7" x14ac:dyDescent="0.3">
      <c r="B650" s="163">
        <v>11</v>
      </c>
      <c r="C650" s="163" t="s">
        <v>178</v>
      </c>
      <c r="D650" s="163" t="s">
        <v>57</v>
      </c>
      <c r="E650" s="163">
        <v>51.58</v>
      </c>
      <c r="F650" s="164">
        <v>2</v>
      </c>
      <c r="G650" s="164">
        <v>0</v>
      </c>
    </row>
    <row r="651" spans="2:7" x14ac:dyDescent="0.3">
      <c r="B651" s="163"/>
      <c r="C651" s="163"/>
      <c r="D651" s="163"/>
      <c r="E651" s="163"/>
      <c r="F651" s="165">
        <f>SUM(F640:F650)</f>
        <v>177</v>
      </c>
      <c r="G651" s="165">
        <f t="shared" ref="G651" si="52">SUM(G640:G650)</f>
        <v>0</v>
      </c>
    </row>
    <row r="652" spans="2:7" x14ac:dyDescent="0.3">
      <c r="B652" s="163"/>
      <c r="C652" s="163"/>
      <c r="D652" s="163"/>
      <c r="E652" s="163"/>
      <c r="F652" s="164"/>
      <c r="G652" s="164"/>
    </row>
    <row r="653" spans="2:7" x14ac:dyDescent="0.3">
      <c r="B653" s="163">
        <v>1</v>
      </c>
      <c r="C653" s="163" t="s">
        <v>180</v>
      </c>
      <c r="D653" s="163" t="s">
        <v>60</v>
      </c>
      <c r="E653" s="163">
        <v>38.85</v>
      </c>
      <c r="F653" s="164">
        <v>210</v>
      </c>
      <c r="G653" s="164">
        <v>0</v>
      </c>
    </row>
    <row r="654" spans="2:7" x14ac:dyDescent="0.3">
      <c r="B654" s="163">
        <v>2</v>
      </c>
      <c r="C654" s="163" t="s">
        <v>180</v>
      </c>
      <c r="D654" s="163" t="s">
        <v>60</v>
      </c>
      <c r="E654" s="163">
        <v>41.28</v>
      </c>
      <c r="F654" s="164">
        <v>38</v>
      </c>
      <c r="G654" s="164">
        <v>0</v>
      </c>
    </row>
    <row r="655" spans="2:7" x14ac:dyDescent="0.3">
      <c r="B655" s="163">
        <v>3</v>
      </c>
      <c r="C655" s="163" t="s">
        <v>180</v>
      </c>
      <c r="D655" s="163" t="s">
        <v>57</v>
      </c>
      <c r="E655" s="163">
        <v>100.72</v>
      </c>
      <c r="F655" s="164">
        <v>2</v>
      </c>
      <c r="G655" s="164">
        <v>0</v>
      </c>
    </row>
    <row r="656" spans="2:7" x14ac:dyDescent="0.3">
      <c r="B656" s="163">
        <v>4</v>
      </c>
      <c r="C656" s="163" t="s">
        <v>180</v>
      </c>
      <c r="D656" s="163" t="s">
        <v>179</v>
      </c>
      <c r="E656" s="163">
        <v>10.97</v>
      </c>
      <c r="F656" s="164">
        <v>1</v>
      </c>
      <c r="G656" s="164">
        <v>0</v>
      </c>
    </row>
    <row r="657" spans="2:7" x14ac:dyDescent="0.3">
      <c r="B657" s="163">
        <v>5</v>
      </c>
      <c r="C657" s="163" t="s">
        <v>180</v>
      </c>
      <c r="D657" s="163" t="s">
        <v>179</v>
      </c>
      <c r="E657" s="163">
        <v>20.84</v>
      </c>
      <c r="F657" s="164">
        <v>6</v>
      </c>
      <c r="G657" s="164">
        <v>0</v>
      </c>
    </row>
    <row r="658" spans="2:7" x14ac:dyDescent="0.3">
      <c r="B658" s="163">
        <v>6</v>
      </c>
      <c r="C658" s="163" t="s">
        <v>180</v>
      </c>
      <c r="D658" s="163" t="s">
        <v>179</v>
      </c>
      <c r="E658" s="163">
        <v>23.41</v>
      </c>
      <c r="F658" s="164">
        <v>2</v>
      </c>
      <c r="G658" s="164">
        <v>0</v>
      </c>
    </row>
    <row r="659" spans="2:7" x14ac:dyDescent="0.3">
      <c r="B659" s="163">
        <v>7</v>
      </c>
      <c r="C659" s="163" t="s">
        <v>180</v>
      </c>
      <c r="D659" s="163" t="s">
        <v>57</v>
      </c>
      <c r="E659" s="163">
        <v>16.010000000000002</v>
      </c>
      <c r="F659" s="164">
        <v>1</v>
      </c>
      <c r="G659" s="164">
        <v>0</v>
      </c>
    </row>
    <row r="660" spans="2:7" x14ac:dyDescent="0.3">
      <c r="B660" s="163">
        <v>8</v>
      </c>
      <c r="C660" s="163" t="s">
        <v>180</v>
      </c>
      <c r="D660" s="163" t="s">
        <v>57</v>
      </c>
      <c r="E660" s="163">
        <v>30.38</v>
      </c>
      <c r="F660" s="164">
        <v>2</v>
      </c>
      <c r="G660" s="164">
        <v>0</v>
      </c>
    </row>
    <row r="661" spans="2:7" x14ac:dyDescent="0.3">
      <c r="B661" s="163">
        <v>9</v>
      </c>
      <c r="C661" s="163" t="s">
        <v>180</v>
      </c>
      <c r="D661" s="163" t="s">
        <v>57</v>
      </c>
      <c r="E661" s="163">
        <v>48.46</v>
      </c>
      <c r="F661" s="164">
        <v>2</v>
      </c>
      <c r="G661" s="164">
        <v>0</v>
      </c>
    </row>
    <row r="662" spans="2:7" x14ac:dyDescent="0.3">
      <c r="B662" s="163">
        <v>10</v>
      </c>
      <c r="C662" s="163" t="s">
        <v>180</v>
      </c>
      <c r="D662" s="163" t="s">
        <v>57</v>
      </c>
      <c r="E662" s="163">
        <v>88.53</v>
      </c>
      <c r="F662" s="164">
        <v>2</v>
      </c>
      <c r="G662" s="164">
        <v>0</v>
      </c>
    </row>
    <row r="663" spans="2:7" x14ac:dyDescent="0.3">
      <c r="B663" s="163"/>
      <c r="C663" s="163"/>
      <c r="D663" s="163"/>
      <c r="E663" s="163"/>
      <c r="F663" s="165">
        <f>SUM(F653:F662)</f>
        <v>266</v>
      </c>
      <c r="G663" s="165">
        <f>SUM(G653:G662)</f>
        <v>0</v>
      </c>
    </row>
    <row r="664" spans="2:7" x14ac:dyDescent="0.3">
      <c r="B664" s="163"/>
      <c r="C664" s="163"/>
      <c r="D664" s="163"/>
      <c r="E664" s="163"/>
      <c r="F664" s="164"/>
      <c r="G664" s="164"/>
    </row>
    <row r="665" spans="2:7" x14ac:dyDescent="0.3">
      <c r="B665" s="163">
        <v>1</v>
      </c>
      <c r="C665" s="163" t="s">
        <v>181</v>
      </c>
      <c r="D665" s="163" t="s">
        <v>179</v>
      </c>
      <c r="E665" s="163">
        <v>20.84</v>
      </c>
      <c r="F665" s="164">
        <v>2</v>
      </c>
      <c r="G665" s="164">
        <v>0</v>
      </c>
    </row>
    <row r="666" spans="2:7" x14ac:dyDescent="0.3">
      <c r="B666" s="163">
        <v>2</v>
      </c>
      <c r="C666" s="163" t="s">
        <v>181</v>
      </c>
      <c r="D666" s="163" t="s">
        <v>179</v>
      </c>
      <c r="E666" s="163">
        <v>24.43</v>
      </c>
      <c r="F666" s="164">
        <v>2</v>
      </c>
      <c r="G666" s="164">
        <v>0</v>
      </c>
    </row>
    <row r="667" spans="2:7" x14ac:dyDescent="0.3">
      <c r="B667" s="163">
        <v>3</v>
      </c>
      <c r="C667" s="163" t="s">
        <v>181</v>
      </c>
      <c r="D667" s="163" t="s">
        <v>60</v>
      </c>
      <c r="E667" s="163">
        <v>38.85</v>
      </c>
      <c r="F667" s="164">
        <v>42</v>
      </c>
      <c r="G667" s="164">
        <v>0</v>
      </c>
    </row>
    <row r="668" spans="2:7" x14ac:dyDescent="0.3">
      <c r="B668" s="163">
        <v>4</v>
      </c>
      <c r="C668" s="163" t="s">
        <v>181</v>
      </c>
      <c r="D668" s="163" t="s">
        <v>60</v>
      </c>
      <c r="E668" s="163">
        <v>41.28</v>
      </c>
      <c r="F668" s="164">
        <v>38</v>
      </c>
      <c r="G668" s="164">
        <v>0</v>
      </c>
    </row>
    <row r="669" spans="2:7" x14ac:dyDescent="0.3">
      <c r="B669" s="163">
        <v>5</v>
      </c>
      <c r="C669" s="163" t="s">
        <v>181</v>
      </c>
      <c r="D669" s="163" t="s">
        <v>59</v>
      </c>
      <c r="E669" s="163">
        <v>60.76</v>
      </c>
      <c r="F669" s="164">
        <v>84</v>
      </c>
      <c r="G669" s="164">
        <v>0</v>
      </c>
    </row>
    <row r="670" spans="2:7" x14ac:dyDescent="0.3">
      <c r="B670" s="163">
        <v>6</v>
      </c>
      <c r="C670" s="163" t="s">
        <v>181</v>
      </c>
      <c r="D670" s="163" t="s">
        <v>57</v>
      </c>
      <c r="E670" s="163">
        <v>17.579999999999998</v>
      </c>
      <c r="F670" s="164">
        <v>1</v>
      </c>
      <c r="G670" s="164">
        <v>0</v>
      </c>
    </row>
    <row r="671" spans="2:7" x14ac:dyDescent="0.3">
      <c r="B671" s="163">
        <v>7</v>
      </c>
      <c r="C671" s="163" t="s">
        <v>181</v>
      </c>
      <c r="D671" s="163" t="s">
        <v>57</v>
      </c>
      <c r="E671" s="163">
        <v>30.27</v>
      </c>
      <c r="F671" s="164">
        <v>2</v>
      </c>
      <c r="G671" s="164">
        <v>0</v>
      </c>
    </row>
    <row r="672" spans="2:7" x14ac:dyDescent="0.3">
      <c r="B672" s="163">
        <v>8</v>
      </c>
      <c r="C672" s="163" t="s">
        <v>181</v>
      </c>
      <c r="D672" s="163" t="s">
        <v>57</v>
      </c>
      <c r="E672" s="163">
        <v>51.58</v>
      </c>
      <c r="F672" s="164">
        <v>2</v>
      </c>
      <c r="G672" s="164">
        <v>0</v>
      </c>
    </row>
    <row r="673" spans="2:7" x14ac:dyDescent="0.3">
      <c r="B673" s="163">
        <v>9</v>
      </c>
      <c r="C673" s="163" t="s">
        <v>181</v>
      </c>
      <c r="D673" s="163" t="s">
        <v>57</v>
      </c>
      <c r="E673" s="163">
        <v>107.1</v>
      </c>
      <c r="F673" s="164">
        <v>1</v>
      </c>
      <c r="G673" s="164">
        <v>0</v>
      </c>
    </row>
    <row r="674" spans="2:7" x14ac:dyDescent="0.3">
      <c r="B674" s="163">
        <v>10</v>
      </c>
      <c r="C674" s="163" t="s">
        <v>181</v>
      </c>
      <c r="D674" s="163" t="s">
        <v>57</v>
      </c>
      <c r="E674" s="163">
        <v>107.89</v>
      </c>
      <c r="F674" s="164">
        <v>1</v>
      </c>
      <c r="G674" s="164">
        <v>0</v>
      </c>
    </row>
    <row r="675" spans="2:7" x14ac:dyDescent="0.3">
      <c r="B675" s="163">
        <v>11</v>
      </c>
      <c r="C675" s="163" t="s">
        <v>181</v>
      </c>
      <c r="D675" s="163" t="s">
        <v>179</v>
      </c>
      <c r="E675" s="163">
        <v>20.76</v>
      </c>
      <c r="F675" s="164">
        <v>2</v>
      </c>
      <c r="G675" s="164">
        <v>0</v>
      </c>
    </row>
    <row r="676" spans="2:7" x14ac:dyDescent="0.3">
      <c r="B676" s="166"/>
      <c r="C676" s="167"/>
      <c r="D676" s="166"/>
      <c r="E676" s="167"/>
      <c r="F676" s="168">
        <f>SUM(F665:F675)</f>
        <v>177</v>
      </c>
      <c r="G676" s="168">
        <f t="shared" ref="G676" si="53">SUM(G665:G675)</f>
        <v>0</v>
      </c>
    </row>
    <row r="677" spans="2:7" x14ac:dyDescent="0.3">
      <c r="B677" s="166"/>
      <c r="C677" s="167"/>
      <c r="D677" s="166"/>
      <c r="E677" s="167"/>
      <c r="F677" s="166"/>
      <c r="G677" s="166"/>
    </row>
    <row r="678" spans="2:7" x14ac:dyDescent="0.3">
      <c r="B678" s="166"/>
      <c r="C678" s="167"/>
      <c r="D678" s="166"/>
      <c r="E678" s="167"/>
      <c r="F678" s="168">
        <f>F676+F663+F651</f>
        <v>620</v>
      </c>
      <c r="G678" s="169">
        <f t="shared" ref="G678" si="54">G676+G663+G651</f>
        <v>0</v>
      </c>
    </row>
  </sheetData>
  <autoFilter ref="B1:O635" xr:uid="{B1D60B49-C7AD-4B73-A879-7AE754D29DC1}">
    <filterColumn colId="1">
      <filters>
        <filter val="B"/>
      </filters>
    </filterColumn>
  </autoFilter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C428-C489-43E3-BB90-029D89B566E7}">
  <sheetPr filterMode="1"/>
  <dimension ref="A1:M191"/>
  <sheetViews>
    <sheetView topLeftCell="A172" workbookViewId="0">
      <selection activeCell="A2" sqref="A2:L190"/>
    </sheetView>
  </sheetViews>
  <sheetFormatPr defaultRowHeight="16.5" x14ac:dyDescent="0.2"/>
  <cols>
    <col min="1" max="1" width="3.5" style="172" bestFit="1" customWidth="1"/>
    <col min="2" max="2" width="10.125" style="172" bestFit="1" customWidth="1"/>
    <col min="3" max="3" width="9.375" style="172" customWidth="1"/>
    <col min="4" max="4" width="6.5" style="172" bestFit="1" customWidth="1"/>
    <col min="5" max="5" width="11.625" style="172" customWidth="1"/>
    <col min="6" max="6" width="10.875" style="172" bestFit="1" customWidth="1"/>
    <col min="7" max="7" width="8.875" style="172" bestFit="1" customWidth="1"/>
    <col min="8" max="8" width="10.5" style="172" bestFit="1" customWidth="1"/>
    <col min="9" max="9" width="11.625" style="172" bestFit="1" customWidth="1"/>
    <col min="10" max="10" width="11.25" style="172" customWidth="1"/>
    <col min="11" max="11" width="11.5" style="172" customWidth="1"/>
    <col min="12" max="12" width="11.625" style="172" customWidth="1"/>
    <col min="13" max="13" width="11" style="172" customWidth="1"/>
    <col min="14" max="16384" width="9" style="172"/>
  </cols>
  <sheetData>
    <row r="1" spans="1:13" x14ac:dyDescent="0.2">
      <c r="A1" s="213" t="s">
        <v>193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ht="33" x14ac:dyDescent="0.2">
      <c r="A2" s="145" t="s">
        <v>50</v>
      </c>
      <c r="B2" s="145" t="s">
        <v>33</v>
      </c>
      <c r="C2" s="145" t="s">
        <v>192</v>
      </c>
      <c r="D2" s="145" t="s">
        <v>64</v>
      </c>
      <c r="E2" s="145" t="s">
        <v>182</v>
      </c>
      <c r="F2" s="145" t="s">
        <v>184</v>
      </c>
      <c r="G2" s="145" t="s">
        <v>185</v>
      </c>
      <c r="H2" s="145" t="s">
        <v>186</v>
      </c>
      <c r="I2" s="145" t="s">
        <v>187</v>
      </c>
      <c r="J2" s="145" t="s">
        <v>188</v>
      </c>
      <c r="K2" s="145" t="s">
        <v>189</v>
      </c>
      <c r="L2" s="145" t="s">
        <v>190</v>
      </c>
      <c r="M2" s="145" t="s">
        <v>183</v>
      </c>
    </row>
    <row r="3" spans="1:13" x14ac:dyDescent="0.2">
      <c r="A3" s="170">
        <v>1</v>
      </c>
      <c r="B3" s="170" t="s">
        <v>63</v>
      </c>
      <c r="C3" s="170">
        <v>1</v>
      </c>
      <c r="D3" s="170" t="s">
        <v>57</v>
      </c>
      <c r="E3" s="171">
        <v>107.89</v>
      </c>
      <c r="F3" s="171">
        <v>0</v>
      </c>
      <c r="G3" s="171">
        <v>0</v>
      </c>
      <c r="H3" s="171">
        <v>0</v>
      </c>
      <c r="I3" s="171">
        <v>0</v>
      </c>
      <c r="J3" s="171">
        <f t="shared" ref="J3:J34" si="0">SUM(E3:I3)</f>
        <v>107.89</v>
      </c>
      <c r="K3" s="171">
        <f t="shared" ref="K3:K34" si="1">ROUND(J3*10.764,2)</f>
        <v>1161.33</v>
      </c>
      <c r="L3" s="171">
        <f t="shared" ref="L3:L34" si="2">K3*1.1</f>
        <v>1277.463</v>
      </c>
      <c r="M3" s="176" t="s">
        <v>58</v>
      </c>
    </row>
    <row r="4" spans="1:13" x14ac:dyDescent="0.2">
      <c r="A4" s="170">
        <v>2</v>
      </c>
      <c r="B4" s="170" t="s">
        <v>63</v>
      </c>
      <c r="C4" s="170">
        <v>2</v>
      </c>
      <c r="D4" s="170" t="s">
        <v>57</v>
      </c>
      <c r="E4" s="171">
        <v>30.27</v>
      </c>
      <c r="F4" s="171">
        <v>0</v>
      </c>
      <c r="G4" s="171">
        <v>0</v>
      </c>
      <c r="H4" s="171">
        <v>0</v>
      </c>
      <c r="I4" s="171">
        <v>0</v>
      </c>
      <c r="J4" s="171">
        <f t="shared" si="0"/>
        <v>30.27</v>
      </c>
      <c r="K4" s="171">
        <f t="shared" si="1"/>
        <v>325.83</v>
      </c>
      <c r="L4" s="171">
        <f t="shared" si="2"/>
        <v>358.41300000000001</v>
      </c>
      <c r="M4" s="176" t="s">
        <v>58</v>
      </c>
    </row>
    <row r="5" spans="1:13" x14ac:dyDescent="0.2">
      <c r="A5" s="170">
        <v>3</v>
      </c>
      <c r="B5" s="170" t="s">
        <v>63</v>
      </c>
      <c r="C5" s="170">
        <v>3</v>
      </c>
      <c r="D5" s="170" t="s">
        <v>57</v>
      </c>
      <c r="E5" s="171">
        <v>51.58</v>
      </c>
      <c r="F5" s="171">
        <v>0</v>
      </c>
      <c r="G5" s="171">
        <v>0</v>
      </c>
      <c r="H5" s="171">
        <v>0</v>
      </c>
      <c r="I5" s="171">
        <v>0</v>
      </c>
      <c r="J5" s="171">
        <f t="shared" si="0"/>
        <v>51.58</v>
      </c>
      <c r="K5" s="171">
        <f t="shared" si="1"/>
        <v>555.21</v>
      </c>
      <c r="L5" s="171">
        <f t="shared" si="2"/>
        <v>610.73100000000011</v>
      </c>
      <c r="M5" s="176" t="s">
        <v>58</v>
      </c>
    </row>
    <row r="6" spans="1:13" x14ac:dyDescent="0.2">
      <c r="A6" s="170">
        <v>4</v>
      </c>
      <c r="B6" s="170" t="s">
        <v>63</v>
      </c>
      <c r="C6" s="170">
        <v>4</v>
      </c>
      <c r="D6" s="170" t="s">
        <v>57</v>
      </c>
      <c r="E6" s="171">
        <v>17.579999999999998</v>
      </c>
      <c r="F6" s="171">
        <v>0</v>
      </c>
      <c r="G6" s="171">
        <v>0</v>
      </c>
      <c r="H6" s="171">
        <v>0</v>
      </c>
      <c r="I6" s="171">
        <v>0</v>
      </c>
      <c r="J6" s="171">
        <f t="shared" si="0"/>
        <v>17.579999999999998</v>
      </c>
      <c r="K6" s="171">
        <f t="shared" si="1"/>
        <v>189.23</v>
      </c>
      <c r="L6" s="171">
        <f t="shared" si="2"/>
        <v>208.15299999999999</v>
      </c>
      <c r="M6" s="176" t="s">
        <v>58</v>
      </c>
    </row>
    <row r="7" spans="1:13" x14ac:dyDescent="0.2">
      <c r="A7" s="170">
        <v>5</v>
      </c>
      <c r="B7" s="170" t="s">
        <v>63</v>
      </c>
      <c r="C7" s="170">
        <v>5</v>
      </c>
      <c r="D7" s="170" t="s">
        <v>57</v>
      </c>
      <c r="E7" s="171">
        <v>51.58</v>
      </c>
      <c r="F7" s="171">
        <v>0</v>
      </c>
      <c r="G7" s="171">
        <v>0</v>
      </c>
      <c r="H7" s="171">
        <v>0</v>
      </c>
      <c r="I7" s="171">
        <v>0</v>
      </c>
      <c r="J7" s="171">
        <f t="shared" si="0"/>
        <v>51.58</v>
      </c>
      <c r="K7" s="171">
        <f t="shared" si="1"/>
        <v>555.21</v>
      </c>
      <c r="L7" s="171">
        <f t="shared" si="2"/>
        <v>610.73100000000011</v>
      </c>
      <c r="M7" s="176" t="s">
        <v>58</v>
      </c>
    </row>
    <row r="8" spans="1:13" x14ac:dyDescent="0.2">
      <c r="A8" s="170">
        <v>6</v>
      </c>
      <c r="B8" s="170" t="s">
        <v>63</v>
      </c>
      <c r="C8" s="170">
        <v>6</v>
      </c>
      <c r="D8" s="170" t="s">
        <v>57</v>
      </c>
      <c r="E8" s="171">
        <v>30.27</v>
      </c>
      <c r="F8" s="171">
        <v>0</v>
      </c>
      <c r="G8" s="171">
        <v>0</v>
      </c>
      <c r="H8" s="171">
        <v>0</v>
      </c>
      <c r="I8" s="171">
        <v>0</v>
      </c>
      <c r="J8" s="171">
        <f t="shared" si="0"/>
        <v>30.27</v>
      </c>
      <c r="K8" s="171">
        <f t="shared" si="1"/>
        <v>325.83</v>
      </c>
      <c r="L8" s="171">
        <f t="shared" si="2"/>
        <v>358.41300000000001</v>
      </c>
      <c r="M8" s="176" t="s">
        <v>58</v>
      </c>
    </row>
    <row r="9" spans="1:13" x14ac:dyDescent="0.2">
      <c r="A9" s="170">
        <v>7</v>
      </c>
      <c r="B9" s="170" t="s">
        <v>63</v>
      </c>
      <c r="C9" s="170">
        <v>7</v>
      </c>
      <c r="D9" s="170" t="s">
        <v>57</v>
      </c>
      <c r="E9" s="171">
        <v>107.1</v>
      </c>
      <c r="F9" s="171">
        <v>0</v>
      </c>
      <c r="G9" s="171">
        <v>0</v>
      </c>
      <c r="H9" s="171">
        <v>0</v>
      </c>
      <c r="I9" s="171">
        <v>0</v>
      </c>
      <c r="J9" s="171">
        <f t="shared" si="0"/>
        <v>107.1</v>
      </c>
      <c r="K9" s="171">
        <f t="shared" si="1"/>
        <v>1152.82</v>
      </c>
      <c r="L9" s="171">
        <f t="shared" si="2"/>
        <v>1268.1020000000001</v>
      </c>
      <c r="M9" s="176" t="s">
        <v>58</v>
      </c>
    </row>
    <row r="10" spans="1:13" x14ac:dyDescent="0.2">
      <c r="A10" s="170">
        <v>8</v>
      </c>
      <c r="B10" s="170" t="s">
        <v>191</v>
      </c>
      <c r="C10" s="170">
        <v>1</v>
      </c>
      <c r="D10" s="170" t="s">
        <v>57</v>
      </c>
      <c r="E10" s="171">
        <v>0</v>
      </c>
      <c r="F10" s="171">
        <v>0</v>
      </c>
      <c r="G10" s="171">
        <v>53.23</v>
      </c>
      <c r="H10" s="171">
        <v>0</v>
      </c>
      <c r="I10" s="171">
        <v>0</v>
      </c>
      <c r="J10" s="171">
        <f t="shared" si="0"/>
        <v>53.23</v>
      </c>
      <c r="K10" s="171">
        <f t="shared" si="1"/>
        <v>572.97</v>
      </c>
      <c r="L10" s="171">
        <f t="shared" si="2"/>
        <v>630.26700000000005</v>
      </c>
      <c r="M10" s="176" t="s">
        <v>58</v>
      </c>
    </row>
    <row r="11" spans="1:13" x14ac:dyDescent="0.2">
      <c r="A11" s="170">
        <v>9</v>
      </c>
      <c r="B11" s="170" t="s">
        <v>191</v>
      </c>
      <c r="C11" s="170">
        <v>2</v>
      </c>
      <c r="D11" s="170" t="s">
        <v>57</v>
      </c>
      <c r="E11" s="171">
        <v>0</v>
      </c>
      <c r="F11" s="171">
        <v>0</v>
      </c>
      <c r="G11" s="171">
        <v>14.78</v>
      </c>
      <c r="H11" s="171">
        <v>0</v>
      </c>
      <c r="I11" s="171">
        <v>0</v>
      </c>
      <c r="J11" s="171">
        <f t="shared" si="0"/>
        <v>14.78</v>
      </c>
      <c r="K11" s="171">
        <f t="shared" si="1"/>
        <v>159.09</v>
      </c>
      <c r="L11" s="171">
        <f t="shared" si="2"/>
        <v>174.99900000000002</v>
      </c>
      <c r="M11" s="176" t="s">
        <v>58</v>
      </c>
    </row>
    <row r="12" spans="1:13" x14ac:dyDescent="0.2">
      <c r="A12" s="170">
        <v>10</v>
      </c>
      <c r="B12" s="170" t="s">
        <v>191</v>
      </c>
      <c r="C12" s="170">
        <v>3</v>
      </c>
      <c r="D12" s="170" t="s">
        <v>57</v>
      </c>
      <c r="E12" s="171">
        <v>0</v>
      </c>
      <c r="F12" s="171">
        <v>0</v>
      </c>
      <c r="G12" s="171">
        <v>25.3</v>
      </c>
      <c r="H12" s="171">
        <v>0</v>
      </c>
      <c r="I12" s="171">
        <v>0</v>
      </c>
      <c r="J12" s="171">
        <f t="shared" si="0"/>
        <v>25.3</v>
      </c>
      <c r="K12" s="171">
        <f t="shared" si="1"/>
        <v>272.33</v>
      </c>
      <c r="L12" s="171">
        <f t="shared" si="2"/>
        <v>299.56299999999999</v>
      </c>
      <c r="M12" s="176" t="s">
        <v>58</v>
      </c>
    </row>
    <row r="13" spans="1:13" x14ac:dyDescent="0.2">
      <c r="A13" s="170">
        <v>11</v>
      </c>
      <c r="B13" s="170" t="s">
        <v>191</v>
      </c>
      <c r="C13" s="170">
        <v>4</v>
      </c>
      <c r="D13" s="170" t="s">
        <v>57</v>
      </c>
      <c r="E13" s="171">
        <v>0</v>
      </c>
      <c r="F13" s="171">
        <v>0</v>
      </c>
      <c r="G13" s="171">
        <v>0</v>
      </c>
      <c r="H13" s="171">
        <v>0</v>
      </c>
      <c r="I13" s="171">
        <v>0</v>
      </c>
      <c r="J13" s="171">
        <f t="shared" si="0"/>
        <v>0</v>
      </c>
      <c r="K13" s="171">
        <f t="shared" si="1"/>
        <v>0</v>
      </c>
      <c r="L13" s="171">
        <f t="shared" si="2"/>
        <v>0</v>
      </c>
      <c r="M13" s="176" t="s">
        <v>58</v>
      </c>
    </row>
    <row r="14" spans="1:13" x14ac:dyDescent="0.2">
      <c r="A14" s="170">
        <v>12</v>
      </c>
      <c r="B14" s="170" t="s">
        <v>191</v>
      </c>
      <c r="C14" s="170">
        <v>5</v>
      </c>
      <c r="D14" s="170" t="s">
        <v>57</v>
      </c>
      <c r="E14" s="171">
        <v>0</v>
      </c>
      <c r="F14" s="171">
        <v>0</v>
      </c>
      <c r="G14" s="171">
        <v>25.3</v>
      </c>
      <c r="H14" s="171">
        <v>0</v>
      </c>
      <c r="I14" s="171">
        <v>0</v>
      </c>
      <c r="J14" s="171">
        <f t="shared" si="0"/>
        <v>25.3</v>
      </c>
      <c r="K14" s="171">
        <f t="shared" si="1"/>
        <v>272.33</v>
      </c>
      <c r="L14" s="171">
        <f t="shared" si="2"/>
        <v>299.56299999999999</v>
      </c>
      <c r="M14" s="176" t="s">
        <v>58</v>
      </c>
    </row>
    <row r="15" spans="1:13" x14ac:dyDescent="0.2">
      <c r="A15" s="170">
        <v>13</v>
      </c>
      <c r="B15" s="170" t="s">
        <v>191</v>
      </c>
      <c r="C15" s="170">
        <v>6</v>
      </c>
      <c r="D15" s="170" t="s">
        <v>57</v>
      </c>
      <c r="E15" s="171">
        <v>0</v>
      </c>
      <c r="F15" s="171">
        <v>0</v>
      </c>
      <c r="G15" s="171">
        <v>14.78</v>
      </c>
      <c r="H15" s="171">
        <v>0</v>
      </c>
      <c r="I15" s="171">
        <v>0</v>
      </c>
      <c r="J15" s="171">
        <f t="shared" si="0"/>
        <v>14.78</v>
      </c>
      <c r="K15" s="171">
        <f t="shared" si="1"/>
        <v>159.09</v>
      </c>
      <c r="L15" s="171">
        <f t="shared" si="2"/>
        <v>174.99900000000002</v>
      </c>
      <c r="M15" s="176" t="s">
        <v>58</v>
      </c>
    </row>
    <row r="16" spans="1:13" x14ac:dyDescent="0.2">
      <c r="A16" s="170">
        <v>14</v>
      </c>
      <c r="B16" s="170" t="s">
        <v>191</v>
      </c>
      <c r="C16" s="170">
        <v>7</v>
      </c>
      <c r="D16" s="170" t="s">
        <v>57</v>
      </c>
      <c r="E16" s="171">
        <v>0</v>
      </c>
      <c r="F16" s="171">
        <v>0</v>
      </c>
      <c r="G16" s="171">
        <v>38.520000000000003</v>
      </c>
      <c r="H16" s="171"/>
      <c r="I16" s="171"/>
      <c r="J16" s="171">
        <f t="shared" si="0"/>
        <v>38.520000000000003</v>
      </c>
      <c r="K16" s="171">
        <f t="shared" si="1"/>
        <v>414.63</v>
      </c>
      <c r="L16" s="171">
        <f t="shared" si="2"/>
        <v>456.09300000000002</v>
      </c>
      <c r="M16" s="176" t="s">
        <v>58</v>
      </c>
    </row>
    <row r="17" spans="1:13" x14ac:dyDescent="0.2">
      <c r="A17" s="170">
        <v>15</v>
      </c>
      <c r="B17" s="174" t="s">
        <v>68</v>
      </c>
      <c r="C17" s="170">
        <v>101</v>
      </c>
      <c r="D17" s="170" t="s">
        <v>152</v>
      </c>
      <c r="E17" s="171">
        <v>24.43</v>
      </c>
      <c r="F17" s="171">
        <v>11.48</v>
      </c>
      <c r="G17" s="171">
        <v>0</v>
      </c>
      <c r="H17" s="171">
        <v>0</v>
      </c>
      <c r="I17" s="171">
        <v>0</v>
      </c>
      <c r="J17" s="171">
        <f t="shared" si="0"/>
        <v>35.909999999999997</v>
      </c>
      <c r="K17" s="171">
        <f t="shared" si="1"/>
        <v>386.54</v>
      </c>
      <c r="L17" s="171">
        <f t="shared" si="2"/>
        <v>425.19400000000007</v>
      </c>
      <c r="M17" s="176" t="s">
        <v>58</v>
      </c>
    </row>
    <row r="18" spans="1:13" x14ac:dyDescent="0.2">
      <c r="A18" s="170">
        <v>16</v>
      </c>
      <c r="B18" s="174" t="s">
        <v>68</v>
      </c>
      <c r="C18" s="170">
        <v>102</v>
      </c>
      <c r="D18" s="170" t="s">
        <v>152</v>
      </c>
      <c r="E18" s="171">
        <v>20.76</v>
      </c>
      <c r="F18" s="171">
        <v>9.76</v>
      </c>
      <c r="G18" s="171">
        <v>0</v>
      </c>
      <c r="H18" s="171">
        <v>0</v>
      </c>
      <c r="I18" s="171">
        <v>0</v>
      </c>
      <c r="J18" s="171">
        <f t="shared" si="0"/>
        <v>30.520000000000003</v>
      </c>
      <c r="K18" s="171">
        <f t="shared" si="1"/>
        <v>328.52</v>
      </c>
      <c r="L18" s="171">
        <f t="shared" si="2"/>
        <v>361.37200000000001</v>
      </c>
      <c r="M18" s="176" t="s">
        <v>58</v>
      </c>
    </row>
    <row r="19" spans="1:13" x14ac:dyDescent="0.2">
      <c r="A19" s="170">
        <v>17</v>
      </c>
      <c r="B19" s="174" t="s">
        <v>68</v>
      </c>
      <c r="C19" s="170">
        <v>103</v>
      </c>
      <c r="D19" s="170" t="s">
        <v>152</v>
      </c>
      <c r="E19" s="171">
        <v>20.84</v>
      </c>
      <c r="F19" s="171">
        <v>9.8000000000000007</v>
      </c>
      <c r="G19" s="171">
        <v>0</v>
      </c>
      <c r="H19" s="171">
        <v>0</v>
      </c>
      <c r="I19" s="171">
        <v>0</v>
      </c>
      <c r="J19" s="171">
        <f t="shared" si="0"/>
        <v>30.64</v>
      </c>
      <c r="K19" s="171">
        <f t="shared" si="1"/>
        <v>329.81</v>
      </c>
      <c r="L19" s="171">
        <f t="shared" si="2"/>
        <v>362.79100000000005</v>
      </c>
      <c r="M19" s="176" t="s">
        <v>58</v>
      </c>
    </row>
    <row r="20" spans="1:13" x14ac:dyDescent="0.2">
      <c r="A20" s="170">
        <v>18</v>
      </c>
      <c r="B20" s="174" t="s">
        <v>68</v>
      </c>
      <c r="C20" s="170">
        <v>104</v>
      </c>
      <c r="D20" s="170" t="s">
        <v>152</v>
      </c>
      <c r="E20" s="171">
        <v>20.84</v>
      </c>
      <c r="F20" s="171">
        <v>9.8000000000000007</v>
      </c>
      <c r="G20" s="171">
        <v>0</v>
      </c>
      <c r="H20" s="171">
        <v>0</v>
      </c>
      <c r="I20" s="171">
        <v>0</v>
      </c>
      <c r="J20" s="171">
        <f t="shared" si="0"/>
        <v>30.64</v>
      </c>
      <c r="K20" s="171">
        <f t="shared" si="1"/>
        <v>329.81</v>
      </c>
      <c r="L20" s="171">
        <f t="shared" si="2"/>
        <v>362.79100000000005</v>
      </c>
      <c r="M20" s="176" t="s">
        <v>58</v>
      </c>
    </row>
    <row r="21" spans="1:13" x14ac:dyDescent="0.2">
      <c r="A21" s="170">
        <v>19</v>
      </c>
      <c r="B21" s="174" t="s">
        <v>68</v>
      </c>
      <c r="C21" s="170">
        <v>105</v>
      </c>
      <c r="D21" s="170" t="s">
        <v>152</v>
      </c>
      <c r="E21" s="171">
        <v>20.76</v>
      </c>
      <c r="F21" s="171">
        <v>9.76</v>
      </c>
      <c r="G21" s="171">
        <v>0</v>
      </c>
      <c r="H21" s="171">
        <v>0</v>
      </c>
      <c r="I21" s="171">
        <v>0</v>
      </c>
      <c r="J21" s="171">
        <f t="shared" si="0"/>
        <v>30.520000000000003</v>
      </c>
      <c r="K21" s="171">
        <f t="shared" si="1"/>
        <v>328.52</v>
      </c>
      <c r="L21" s="171">
        <f t="shared" si="2"/>
        <v>361.37200000000001</v>
      </c>
      <c r="M21" s="176" t="s">
        <v>58</v>
      </c>
    </row>
    <row r="22" spans="1:13" x14ac:dyDescent="0.2">
      <c r="A22" s="170">
        <v>20</v>
      </c>
      <c r="B22" s="174" t="s">
        <v>68</v>
      </c>
      <c r="C22" s="170">
        <v>106</v>
      </c>
      <c r="D22" s="170" t="s">
        <v>152</v>
      </c>
      <c r="E22" s="171">
        <v>24.43</v>
      </c>
      <c r="F22" s="171">
        <v>11.48</v>
      </c>
      <c r="G22" s="171">
        <v>0</v>
      </c>
      <c r="H22" s="171">
        <v>0</v>
      </c>
      <c r="I22" s="171">
        <v>0</v>
      </c>
      <c r="J22" s="171">
        <f t="shared" si="0"/>
        <v>35.909999999999997</v>
      </c>
      <c r="K22" s="171">
        <f t="shared" si="1"/>
        <v>386.54</v>
      </c>
      <c r="L22" s="171">
        <f t="shared" si="2"/>
        <v>425.19400000000007</v>
      </c>
      <c r="M22" s="176" t="s">
        <v>58</v>
      </c>
    </row>
    <row r="23" spans="1:13" x14ac:dyDescent="0.2">
      <c r="A23" s="170">
        <v>21</v>
      </c>
      <c r="B23" s="174" t="s">
        <v>69</v>
      </c>
      <c r="C23" s="170">
        <v>301</v>
      </c>
      <c r="D23" s="170" t="s">
        <v>59</v>
      </c>
      <c r="E23" s="171">
        <v>60.76</v>
      </c>
      <c r="F23" s="171">
        <v>0</v>
      </c>
      <c r="G23" s="171">
        <v>0</v>
      </c>
      <c r="H23" s="171">
        <v>22.21</v>
      </c>
      <c r="I23" s="171">
        <v>3.33</v>
      </c>
      <c r="J23" s="171">
        <f t="shared" si="0"/>
        <v>86.3</v>
      </c>
      <c r="K23" s="171">
        <f t="shared" si="1"/>
        <v>928.93</v>
      </c>
      <c r="L23" s="171">
        <f t="shared" si="2"/>
        <v>1021.823</v>
      </c>
      <c r="M23" s="176" t="s">
        <v>58</v>
      </c>
    </row>
    <row r="24" spans="1:13" x14ac:dyDescent="0.2">
      <c r="A24" s="170">
        <v>22</v>
      </c>
      <c r="B24" s="174" t="s">
        <v>69</v>
      </c>
      <c r="C24" s="170">
        <v>302</v>
      </c>
      <c r="D24" s="170" t="s">
        <v>60</v>
      </c>
      <c r="E24" s="171">
        <v>41.28</v>
      </c>
      <c r="F24" s="171">
        <v>0</v>
      </c>
      <c r="G24" s="171">
        <v>0</v>
      </c>
      <c r="H24" s="171">
        <v>15.86</v>
      </c>
      <c r="I24" s="171">
        <v>3.19</v>
      </c>
      <c r="J24" s="171">
        <f t="shared" si="0"/>
        <v>60.33</v>
      </c>
      <c r="K24" s="171">
        <f t="shared" si="1"/>
        <v>649.39</v>
      </c>
      <c r="L24" s="171">
        <f t="shared" si="2"/>
        <v>714.32900000000006</v>
      </c>
      <c r="M24" s="176" t="s">
        <v>58</v>
      </c>
    </row>
    <row r="25" spans="1:13" x14ac:dyDescent="0.2">
      <c r="A25" s="170">
        <v>23</v>
      </c>
      <c r="B25" s="174" t="s">
        <v>69</v>
      </c>
      <c r="C25" s="170">
        <v>303</v>
      </c>
      <c r="D25" s="170" t="s">
        <v>60</v>
      </c>
      <c r="E25" s="171">
        <v>41.28</v>
      </c>
      <c r="F25" s="171">
        <v>0</v>
      </c>
      <c r="G25" s="171">
        <v>0</v>
      </c>
      <c r="H25" s="171">
        <v>15.86</v>
      </c>
      <c r="I25" s="171">
        <v>3.19</v>
      </c>
      <c r="J25" s="171">
        <f t="shared" si="0"/>
        <v>60.33</v>
      </c>
      <c r="K25" s="171">
        <f t="shared" si="1"/>
        <v>649.39</v>
      </c>
      <c r="L25" s="171">
        <f t="shared" si="2"/>
        <v>714.32900000000006</v>
      </c>
      <c r="M25" s="176" t="s">
        <v>58</v>
      </c>
    </row>
    <row r="26" spans="1:13" x14ac:dyDescent="0.2">
      <c r="A26" s="170">
        <v>24</v>
      </c>
      <c r="B26" s="174" t="s">
        <v>69</v>
      </c>
      <c r="C26" s="170">
        <v>304</v>
      </c>
      <c r="D26" s="170" t="s">
        <v>59</v>
      </c>
      <c r="E26" s="171">
        <v>60.76</v>
      </c>
      <c r="F26" s="171">
        <v>0</v>
      </c>
      <c r="G26" s="171">
        <v>0</v>
      </c>
      <c r="H26" s="171">
        <v>22.21</v>
      </c>
      <c r="I26" s="171">
        <v>3.33</v>
      </c>
      <c r="J26" s="171">
        <f t="shared" si="0"/>
        <v>86.3</v>
      </c>
      <c r="K26" s="171">
        <f t="shared" si="1"/>
        <v>928.93</v>
      </c>
      <c r="L26" s="171">
        <f t="shared" si="2"/>
        <v>1021.823</v>
      </c>
      <c r="M26" s="176" t="s">
        <v>58</v>
      </c>
    </row>
    <row r="27" spans="1:13" x14ac:dyDescent="0.2">
      <c r="A27" s="170">
        <v>25</v>
      </c>
      <c r="B27" s="174" t="s">
        <v>69</v>
      </c>
      <c r="C27" s="170">
        <v>305</v>
      </c>
      <c r="D27" s="170" t="s">
        <v>59</v>
      </c>
      <c r="E27" s="171">
        <v>60.76</v>
      </c>
      <c r="F27" s="171">
        <v>0</v>
      </c>
      <c r="G27" s="171">
        <v>0</v>
      </c>
      <c r="H27" s="171">
        <v>0</v>
      </c>
      <c r="I27" s="171">
        <v>3.33</v>
      </c>
      <c r="J27" s="171">
        <f t="shared" si="0"/>
        <v>64.09</v>
      </c>
      <c r="K27" s="171">
        <f t="shared" si="1"/>
        <v>689.86</v>
      </c>
      <c r="L27" s="171">
        <f t="shared" si="2"/>
        <v>758.84600000000012</v>
      </c>
      <c r="M27" s="176" t="s">
        <v>58</v>
      </c>
    </row>
    <row r="28" spans="1:13" x14ac:dyDescent="0.2">
      <c r="A28" s="170">
        <v>26</v>
      </c>
      <c r="B28" s="174" t="s">
        <v>69</v>
      </c>
      <c r="C28" s="170">
        <v>306</v>
      </c>
      <c r="D28" s="170" t="s">
        <v>60</v>
      </c>
      <c r="E28" s="171">
        <v>38.85</v>
      </c>
      <c r="F28" s="171">
        <v>0</v>
      </c>
      <c r="G28" s="171">
        <v>0</v>
      </c>
      <c r="H28" s="171">
        <v>0</v>
      </c>
      <c r="I28" s="171">
        <v>3.19</v>
      </c>
      <c r="J28" s="171">
        <f t="shared" si="0"/>
        <v>42.04</v>
      </c>
      <c r="K28" s="171">
        <f t="shared" si="1"/>
        <v>452.52</v>
      </c>
      <c r="L28" s="171">
        <f t="shared" si="2"/>
        <v>497.77200000000005</v>
      </c>
      <c r="M28" s="176" t="s">
        <v>58</v>
      </c>
    </row>
    <row r="29" spans="1:13" x14ac:dyDescent="0.2">
      <c r="A29" s="170">
        <v>27</v>
      </c>
      <c r="B29" s="174" t="s">
        <v>69</v>
      </c>
      <c r="C29" s="170">
        <v>307</v>
      </c>
      <c r="D29" s="170" t="s">
        <v>60</v>
      </c>
      <c r="E29" s="171">
        <v>38.85</v>
      </c>
      <c r="F29" s="171">
        <v>0</v>
      </c>
      <c r="G29" s="171">
        <v>0</v>
      </c>
      <c r="H29" s="171">
        <v>0</v>
      </c>
      <c r="I29" s="171">
        <v>3.19</v>
      </c>
      <c r="J29" s="171">
        <f t="shared" si="0"/>
        <v>42.04</v>
      </c>
      <c r="K29" s="171">
        <f t="shared" si="1"/>
        <v>452.52</v>
      </c>
      <c r="L29" s="171">
        <f t="shared" si="2"/>
        <v>497.77200000000005</v>
      </c>
      <c r="M29" s="176" t="s">
        <v>58</v>
      </c>
    </row>
    <row r="30" spans="1:13" x14ac:dyDescent="0.2">
      <c r="A30" s="170">
        <v>28</v>
      </c>
      <c r="B30" s="174" t="s">
        <v>69</v>
      </c>
      <c r="C30" s="170">
        <v>308</v>
      </c>
      <c r="D30" s="170" t="s">
        <v>59</v>
      </c>
      <c r="E30" s="171">
        <v>60.76</v>
      </c>
      <c r="F30" s="171">
        <v>0</v>
      </c>
      <c r="G30" s="171">
        <v>0</v>
      </c>
      <c r="H30" s="171">
        <v>0</v>
      </c>
      <c r="I30" s="171">
        <v>3.33</v>
      </c>
      <c r="J30" s="171">
        <f t="shared" si="0"/>
        <v>64.09</v>
      </c>
      <c r="K30" s="171">
        <f t="shared" si="1"/>
        <v>689.86</v>
      </c>
      <c r="L30" s="171">
        <f t="shared" si="2"/>
        <v>758.84600000000012</v>
      </c>
      <c r="M30" s="176" t="s">
        <v>58</v>
      </c>
    </row>
    <row r="31" spans="1:13" x14ac:dyDescent="0.2">
      <c r="A31" s="170">
        <v>29</v>
      </c>
      <c r="B31" s="174" t="s">
        <v>153</v>
      </c>
      <c r="C31" s="170">
        <v>401</v>
      </c>
      <c r="D31" s="170" t="s">
        <v>59</v>
      </c>
      <c r="E31" s="171">
        <v>60.76</v>
      </c>
      <c r="F31" s="171">
        <v>0</v>
      </c>
      <c r="G31" s="171">
        <v>0</v>
      </c>
      <c r="H31" s="171">
        <v>0</v>
      </c>
      <c r="I31" s="171">
        <v>3.33</v>
      </c>
      <c r="J31" s="171">
        <f t="shared" si="0"/>
        <v>64.09</v>
      </c>
      <c r="K31" s="171">
        <f t="shared" si="1"/>
        <v>689.86</v>
      </c>
      <c r="L31" s="171">
        <f t="shared" si="2"/>
        <v>758.84600000000012</v>
      </c>
      <c r="M31" s="176" t="s">
        <v>58</v>
      </c>
    </row>
    <row r="32" spans="1:13" x14ac:dyDescent="0.2">
      <c r="A32" s="170">
        <v>30</v>
      </c>
      <c r="B32" s="174" t="s">
        <v>153</v>
      </c>
      <c r="C32" s="170">
        <v>402</v>
      </c>
      <c r="D32" s="170" t="s">
        <v>60</v>
      </c>
      <c r="E32" s="171">
        <v>41.28</v>
      </c>
      <c r="F32" s="171">
        <v>0</v>
      </c>
      <c r="G32" s="171">
        <v>0</v>
      </c>
      <c r="H32" s="171">
        <v>0</v>
      </c>
      <c r="I32" s="171">
        <v>3.19</v>
      </c>
      <c r="J32" s="171">
        <f t="shared" si="0"/>
        <v>44.47</v>
      </c>
      <c r="K32" s="171">
        <f t="shared" si="1"/>
        <v>478.68</v>
      </c>
      <c r="L32" s="171">
        <f t="shared" si="2"/>
        <v>526.548</v>
      </c>
      <c r="M32" s="176" t="s">
        <v>58</v>
      </c>
    </row>
    <row r="33" spans="1:13" x14ac:dyDescent="0.2">
      <c r="A33" s="170">
        <v>31</v>
      </c>
      <c r="B33" s="174" t="s">
        <v>153</v>
      </c>
      <c r="C33" s="170">
        <v>403</v>
      </c>
      <c r="D33" s="170" t="s">
        <v>60</v>
      </c>
      <c r="E33" s="171">
        <v>41.28</v>
      </c>
      <c r="F33" s="171">
        <v>0</v>
      </c>
      <c r="G33" s="171">
        <v>0</v>
      </c>
      <c r="H33" s="171">
        <v>0</v>
      </c>
      <c r="I33" s="171">
        <v>3.19</v>
      </c>
      <c r="J33" s="171">
        <f t="shared" si="0"/>
        <v>44.47</v>
      </c>
      <c r="K33" s="171">
        <f t="shared" si="1"/>
        <v>478.68</v>
      </c>
      <c r="L33" s="171">
        <f t="shared" si="2"/>
        <v>526.548</v>
      </c>
      <c r="M33" s="176" t="s">
        <v>58</v>
      </c>
    </row>
    <row r="34" spans="1:13" x14ac:dyDescent="0.2">
      <c r="A34" s="170">
        <v>32</v>
      </c>
      <c r="B34" s="174" t="s">
        <v>153</v>
      </c>
      <c r="C34" s="170">
        <v>404</v>
      </c>
      <c r="D34" s="170" t="s">
        <v>59</v>
      </c>
      <c r="E34" s="171">
        <v>60.76</v>
      </c>
      <c r="F34" s="171">
        <v>0</v>
      </c>
      <c r="G34" s="171">
        <v>0</v>
      </c>
      <c r="H34" s="171">
        <v>0</v>
      </c>
      <c r="I34" s="171">
        <v>3.33</v>
      </c>
      <c r="J34" s="171">
        <f t="shared" si="0"/>
        <v>64.09</v>
      </c>
      <c r="K34" s="171">
        <f t="shared" si="1"/>
        <v>689.86</v>
      </c>
      <c r="L34" s="171">
        <f t="shared" si="2"/>
        <v>758.84600000000012</v>
      </c>
      <c r="M34" s="176" t="s">
        <v>58</v>
      </c>
    </row>
    <row r="35" spans="1:13" x14ac:dyDescent="0.2">
      <c r="A35" s="170">
        <v>33</v>
      </c>
      <c r="B35" s="174" t="s">
        <v>153</v>
      </c>
      <c r="C35" s="170">
        <v>405</v>
      </c>
      <c r="D35" s="170" t="s">
        <v>59</v>
      </c>
      <c r="E35" s="171">
        <v>60.76</v>
      </c>
      <c r="F35" s="171">
        <v>0</v>
      </c>
      <c r="G35" s="171">
        <v>0</v>
      </c>
      <c r="H35" s="171">
        <v>0</v>
      </c>
      <c r="I35" s="171">
        <v>3.33</v>
      </c>
      <c r="J35" s="171">
        <f t="shared" ref="J35:J66" si="3">SUM(E35:I35)</f>
        <v>64.09</v>
      </c>
      <c r="K35" s="171">
        <f t="shared" ref="K35:K66" si="4">ROUND(J35*10.764,2)</f>
        <v>689.86</v>
      </c>
      <c r="L35" s="171">
        <f t="shared" ref="L35:L66" si="5">K35*1.1</f>
        <v>758.84600000000012</v>
      </c>
      <c r="M35" s="176" t="s">
        <v>58</v>
      </c>
    </row>
    <row r="36" spans="1:13" x14ac:dyDescent="0.2">
      <c r="A36" s="170">
        <v>34</v>
      </c>
      <c r="B36" s="174" t="s">
        <v>153</v>
      </c>
      <c r="C36" s="170">
        <v>406</v>
      </c>
      <c r="D36" s="170" t="s">
        <v>60</v>
      </c>
      <c r="E36" s="171">
        <v>38.85</v>
      </c>
      <c r="F36" s="171">
        <v>0</v>
      </c>
      <c r="G36" s="171">
        <v>0</v>
      </c>
      <c r="H36" s="171">
        <v>0</v>
      </c>
      <c r="I36" s="171">
        <v>3.19</v>
      </c>
      <c r="J36" s="171">
        <f t="shared" si="3"/>
        <v>42.04</v>
      </c>
      <c r="K36" s="171">
        <f t="shared" si="4"/>
        <v>452.52</v>
      </c>
      <c r="L36" s="171">
        <f t="shared" si="5"/>
        <v>497.77200000000005</v>
      </c>
      <c r="M36" s="176" t="s">
        <v>58</v>
      </c>
    </row>
    <row r="37" spans="1:13" x14ac:dyDescent="0.2">
      <c r="A37" s="170">
        <v>35</v>
      </c>
      <c r="B37" s="174" t="s">
        <v>153</v>
      </c>
      <c r="C37" s="170">
        <v>407</v>
      </c>
      <c r="D37" s="170" t="s">
        <v>60</v>
      </c>
      <c r="E37" s="171">
        <v>38.85</v>
      </c>
      <c r="F37" s="171">
        <v>0</v>
      </c>
      <c r="G37" s="171">
        <v>0</v>
      </c>
      <c r="H37" s="171">
        <v>0</v>
      </c>
      <c r="I37" s="171">
        <v>3.19</v>
      </c>
      <c r="J37" s="171">
        <f t="shared" si="3"/>
        <v>42.04</v>
      </c>
      <c r="K37" s="171">
        <f t="shared" si="4"/>
        <v>452.52</v>
      </c>
      <c r="L37" s="171">
        <f t="shared" si="5"/>
        <v>497.77200000000005</v>
      </c>
      <c r="M37" s="176" t="s">
        <v>58</v>
      </c>
    </row>
    <row r="38" spans="1:13" x14ac:dyDescent="0.2">
      <c r="A38" s="170">
        <v>36</v>
      </c>
      <c r="B38" s="174" t="s">
        <v>153</v>
      </c>
      <c r="C38" s="170">
        <v>408</v>
      </c>
      <c r="D38" s="170" t="s">
        <v>59</v>
      </c>
      <c r="E38" s="171">
        <v>60.76</v>
      </c>
      <c r="F38" s="171">
        <v>0</v>
      </c>
      <c r="G38" s="171">
        <v>0</v>
      </c>
      <c r="H38" s="171">
        <v>0</v>
      </c>
      <c r="I38" s="171">
        <v>3.33</v>
      </c>
      <c r="J38" s="171">
        <f t="shared" si="3"/>
        <v>64.09</v>
      </c>
      <c r="K38" s="171">
        <f t="shared" si="4"/>
        <v>689.86</v>
      </c>
      <c r="L38" s="171">
        <f t="shared" si="5"/>
        <v>758.84600000000012</v>
      </c>
      <c r="M38" s="176" t="s">
        <v>58</v>
      </c>
    </row>
    <row r="39" spans="1:13" x14ac:dyDescent="0.2">
      <c r="A39" s="170">
        <v>37</v>
      </c>
      <c r="B39" s="174" t="s">
        <v>154</v>
      </c>
      <c r="C39" s="170">
        <v>501</v>
      </c>
      <c r="D39" s="170" t="s">
        <v>59</v>
      </c>
      <c r="E39" s="171">
        <v>60.76</v>
      </c>
      <c r="F39" s="171">
        <v>0</v>
      </c>
      <c r="G39" s="171">
        <v>0</v>
      </c>
      <c r="H39" s="171">
        <v>0</v>
      </c>
      <c r="I39" s="171">
        <v>3.33</v>
      </c>
      <c r="J39" s="171">
        <f t="shared" si="3"/>
        <v>64.09</v>
      </c>
      <c r="K39" s="171">
        <f t="shared" si="4"/>
        <v>689.86</v>
      </c>
      <c r="L39" s="171">
        <f t="shared" si="5"/>
        <v>758.84600000000012</v>
      </c>
      <c r="M39" s="176" t="s">
        <v>58</v>
      </c>
    </row>
    <row r="40" spans="1:13" x14ac:dyDescent="0.2">
      <c r="A40" s="170">
        <v>38</v>
      </c>
      <c r="B40" s="174" t="s">
        <v>154</v>
      </c>
      <c r="C40" s="170">
        <v>502</v>
      </c>
      <c r="D40" s="170" t="s">
        <v>60</v>
      </c>
      <c r="E40" s="171">
        <v>41.28</v>
      </c>
      <c r="F40" s="171">
        <v>0</v>
      </c>
      <c r="G40" s="171">
        <v>0</v>
      </c>
      <c r="H40" s="171">
        <v>0</v>
      </c>
      <c r="I40" s="171">
        <v>3.19</v>
      </c>
      <c r="J40" s="171">
        <f t="shared" si="3"/>
        <v>44.47</v>
      </c>
      <c r="K40" s="171">
        <f t="shared" si="4"/>
        <v>478.68</v>
      </c>
      <c r="L40" s="171">
        <f t="shared" si="5"/>
        <v>526.548</v>
      </c>
      <c r="M40" s="176" t="s">
        <v>58</v>
      </c>
    </row>
    <row r="41" spans="1:13" x14ac:dyDescent="0.2">
      <c r="A41" s="170">
        <v>39</v>
      </c>
      <c r="B41" s="174" t="s">
        <v>154</v>
      </c>
      <c r="C41" s="170">
        <v>503</v>
      </c>
      <c r="D41" s="170" t="s">
        <v>60</v>
      </c>
      <c r="E41" s="171">
        <v>41.28</v>
      </c>
      <c r="F41" s="171">
        <v>0</v>
      </c>
      <c r="G41" s="171">
        <v>0</v>
      </c>
      <c r="H41" s="171">
        <v>0</v>
      </c>
      <c r="I41" s="171">
        <v>3.19</v>
      </c>
      <c r="J41" s="171">
        <f t="shared" si="3"/>
        <v>44.47</v>
      </c>
      <c r="K41" s="171">
        <f t="shared" si="4"/>
        <v>478.68</v>
      </c>
      <c r="L41" s="171">
        <f t="shared" si="5"/>
        <v>526.548</v>
      </c>
      <c r="M41" s="176" t="s">
        <v>58</v>
      </c>
    </row>
    <row r="42" spans="1:13" x14ac:dyDescent="0.2">
      <c r="A42" s="170">
        <v>40</v>
      </c>
      <c r="B42" s="174" t="s">
        <v>154</v>
      </c>
      <c r="C42" s="170">
        <v>504</v>
      </c>
      <c r="D42" s="170" t="s">
        <v>59</v>
      </c>
      <c r="E42" s="171">
        <v>60.76</v>
      </c>
      <c r="F42" s="171">
        <v>0</v>
      </c>
      <c r="G42" s="171">
        <v>0</v>
      </c>
      <c r="H42" s="171">
        <v>0</v>
      </c>
      <c r="I42" s="171">
        <v>3.33</v>
      </c>
      <c r="J42" s="171">
        <f t="shared" si="3"/>
        <v>64.09</v>
      </c>
      <c r="K42" s="171">
        <f t="shared" si="4"/>
        <v>689.86</v>
      </c>
      <c r="L42" s="171">
        <f t="shared" si="5"/>
        <v>758.84600000000012</v>
      </c>
      <c r="M42" s="176" t="s">
        <v>58</v>
      </c>
    </row>
    <row r="43" spans="1:13" x14ac:dyDescent="0.2">
      <c r="A43" s="170">
        <v>41</v>
      </c>
      <c r="B43" s="174" t="s">
        <v>154</v>
      </c>
      <c r="C43" s="170">
        <v>505</v>
      </c>
      <c r="D43" s="170" t="s">
        <v>59</v>
      </c>
      <c r="E43" s="171">
        <v>60.76</v>
      </c>
      <c r="F43" s="171">
        <v>0</v>
      </c>
      <c r="G43" s="171">
        <v>0</v>
      </c>
      <c r="H43" s="171">
        <v>0</v>
      </c>
      <c r="I43" s="171">
        <v>3.33</v>
      </c>
      <c r="J43" s="171">
        <f t="shared" si="3"/>
        <v>64.09</v>
      </c>
      <c r="K43" s="171">
        <f t="shared" si="4"/>
        <v>689.86</v>
      </c>
      <c r="L43" s="171">
        <f t="shared" si="5"/>
        <v>758.84600000000012</v>
      </c>
      <c r="M43" s="176" t="s">
        <v>58</v>
      </c>
    </row>
    <row r="44" spans="1:13" x14ac:dyDescent="0.2">
      <c r="A44" s="170">
        <v>42</v>
      </c>
      <c r="B44" s="174" t="s">
        <v>154</v>
      </c>
      <c r="C44" s="170">
        <v>506</v>
      </c>
      <c r="D44" s="170" t="s">
        <v>60</v>
      </c>
      <c r="E44" s="171">
        <v>38.85</v>
      </c>
      <c r="F44" s="171">
        <v>0</v>
      </c>
      <c r="G44" s="171">
        <v>0</v>
      </c>
      <c r="H44" s="171">
        <v>0</v>
      </c>
      <c r="I44" s="171">
        <v>3.19</v>
      </c>
      <c r="J44" s="171">
        <f t="shared" si="3"/>
        <v>42.04</v>
      </c>
      <c r="K44" s="171">
        <f t="shared" si="4"/>
        <v>452.52</v>
      </c>
      <c r="L44" s="171">
        <f t="shared" si="5"/>
        <v>497.77200000000005</v>
      </c>
      <c r="M44" s="176" t="s">
        <v>58</v>
      </c>
    </row>
    <row r="45" spans="1:13" x14ac:dyDescent="0.2">
      <c r="A45" s="170">
        <v>43</v>
      </c>
      <c r="B45" s="174" t="s">
        <v>154</v>
      </c>
      <c r="C45" s="170">
        <v>507</v>
      </c>
      <c r="D45" s="170" t="s">
        <v>60</v>
      </c>
      <c r="E45" s="171">
        <v>38.85</v>
      </c>
      <c r="F45" s="171">
        <v>0</v>
      </c>
      <c r="G45" s="171">
        <v>0</v>
      </c>
      <c r="H45" s="171">
        <v>0</v>
      </c>
      <c r="I45" s="171">
        <v>3.19</v>
      </c>
      <c r="J45" s="171">
        <f t="shared" si="3"/>
        <v>42.04</v>
      </c>
      <c r="K45" s="171">
        <f t="shared" si="4"/>
        <v>452.52</v>
      </c>
      <c r="L45" s="171">
        <f t="shared" si="5"/>
        <v>497.77200000000005</v>
      </c>
      <c r="M45" s="176" t="s">
        <v>58</v>
      </c>
    </row>
    <row r="46" spans="1:13" x14ac:dyDescent="0.2">
      <c r="A46" s="170">
        <v>44</v>
      </c>
      <c r="B46" s="174" t="s">
        <v>154</v>
      </c>
      <c r="C46" s="170">
        <v>508</v>
      </c>
      <c r="D46" s="170" t="s">
        <v>59</v>
      </c>
      <c r="E46" s="171">
        <v>60.76</v>
      </c>
      <c r="F46" s="171">
        <v>0</v>
      </c>
      <c r="G46" s="171">
        <v>0</v>
      </c>
      <c r="H46" s="171">
        <v>0</v>
      </c>
      <c r="I46" s="171">
        <v>3.33</v>
      </c>
      <c r="J46" s="171">
        <f t="shared" si="3"/>
        <v>64.09</v>
      </c>
      <c r="K46" s="171">
        <f t="shared" si="4"/>
        <v>689.86</v>
      </c>
      <c r="L46" s="171">
        <f t="shared" si="5"/>
        <v>758.84600000000012</v>
      </c>
      <c r="M46" s="176" t="s">
        <v>58</v>
      </c>
    </row>
    <row r="47" spans="1:13" x14ac:dyDescent="0.2">
      <c r="A47" s="170">
        <v>45</v>
      </c>
      <c r="B47" s="174" t="s">
        <v>155</v>
      </c>
      <c r="C47" s="170">
        <v>601</v>
      </c>
      <c r="D47" s="170" t="s">
        <v>59</v>
      </c>
      <c r="E47" s="171">
        <v>60.76</v>
      </c>
      <c r="F47" s="171">
        <v>0</v>
      </c>
      <c r="G47" s="171">
        <v>0</v>
      </c>
      <c r="H47" s="171">
        <v>0</v>
      </c>
      <c r="I47" s="171">
        <v>3.33</v>
      </c>
      <c r="J47" s="171">
        <f t="shared" si="3"/>
        <v>64.09</v>
      </c>
      <c r="K47" s="171">
        <f t="shared" si="4"/>
        <v>689.86</v>
      </c>
      <c r="L47" s="171">
        <f t="shared" si="5"/>
        <v>758.84600000000012</v>
      </c>
      <c r="M47" s="176" t="s">
        <v>58</v>
      </c>
    </row>
    <row r="48" spans="1:13" x14ac:dyDescent="0.2">
      <c r="A48" s="170">
        <v>46</v>
      </c>
      <c r="B48" s="174" t="s">
        <v>155</v>
      </c>
      <c r="C48" s="170">
        <v>602</v>
      </c>
      <c r="D48" s="170" t="s">
        <v>60</v>
      </c>
      <c r="E48" s="171">
        <v>41.28</v>
      </c>
      <c r="F48" s="171">
        <v>0</v>
      </c>
      <c r="G48" s="171">
        <v>0</v>
      </c>
      <c r="H48" s="171">
        <v>0</v>
      </c>
      <c r="I48" s="171">
        <v>3.19</v>
      </c>
      <c r="J48" s="171">
        <f t="shared" si="3"/>
        <v>44.47</v>
      </c>
      <c r="K48" s="171">
        <f t="shared" si="4"/>
        <v>478.68</v>
      </c>
      <c r="L48" s="171">
        <f t="shared" si="5"/>
        <v>526.548</v>
      </c>
      <c r="M48" s="176" t="s">
        <v>58</v>
      </c>
    </row>
    <row r="49" spans="1:13" x14ac:dyDescent="0.2">
      <c r="A49" s="170">
        <v>47</v>
      </c>
      <c r="B49" s="174" t="s">
        <v>155</v>
      </c>
      <c r="C49" s="170">
        <v>603</v>
      </c>
      <c r="D49" s="170" t="s">
        <v>60</v>
      </c>
      <c r="E49" s="171">
        <v>41.28</v>
      </c>
      <c r="F49" s="171">
        <v>0</v>
      </c>
      <c r="G49" s="171">
        <v>0</v>
      </c>
      <c r="H49" s="171">
        <v>0</v>
      </c>
      <c r="I49" s="171">
        <v>3.19</v>
      </c>
      <c r="J49" s="171">
        <f t="shared" si="3"/>
        <v>44.47</v>
      </c>
      <c r="K49" s="171">
        <f t="shared" si="4"/>
        <v>478.68</v>
      </c>
      <c r="L49" s="171">
        <f t="shared" si="5"/>
        <v>526.548</v>
      </c>
      <c r="M49" s="176" t="s">
        <v>58</v>
      </c>
    </row>
    <row r="50" spans="1:13" x14ac:dyDescent="0.2">
      <c r="A50" s="170">
        <v>48</v>
      </c>
      <c r="B50" s="174" t="s">
        <v>155</v>
      </c>
      <c r="C50" s="170">
        <v>604</v>
      </c>
      <c r="D50" s="170" t="s">
        <v>59</v>
      </c>
      <c r="E50" s="171">
        <v>60.76</v>
      </c>
      <c r="F50" s="171">
        <v>0</v>
      </c>
      <c r="G50" s="171">
        <v>0</v>
      </c>
      <c r="H50" s="171">
        <v>0</v>
      </c>
      <c r="I50" s="171">
        <v>3.33</v>
      </c>
      <c r="J50" s="171">
        <f t="shared" si="3"/>
        <v>64.09</v>
      </c>
      <c r="K50" s="171">
        <f t="shared" si="4"/>
        <v>689.86</v>
      </c>
      <c r="L50" s="171">
        <f t="shared" si="5"/>
        <v>758.84600000000012</v>
      </c>
      <c r="M50" s="176" t="s">
        <v>58</v>
      </c>
    </row>
    <row r="51" spans="1:13" x14ac:dyDescent="0.2">
      <c r="A51" s="170">
        <v>49</v>
      </c>
      <c r="B51" s="174" t="s">
        <v>155</v>
      </c>
      <c r="C51" s="170">
        <v>605</v>
      </c>
      <c r="D51" s="170" t="s">
        <v>59</v>
      </c>
      <c r="E51" s="171">
        <v>60.76</v>
      </c>
      <c r="F51" s="171">
        <v>0</v>
      </c>
      <c r="G51" s="171">
        <v>0</v>
      </c>
      <c r="H51" s="171">
        <v>0</v>
      </c>
      <c r="I51" s="171">
        <v>3.33</v>
      </c>
      <c r="J51" s="171">
        <f t="shared" si="3"/>
        <v>64.09</v>
      </c>
      <c r="K51" s="171">
        <f t="shared" si="4"/>
        <v>689.86</v>
      </c>
      <c r="L51" s="171">
        <f t="shared" si="5"/>
        <v>758.84600000000012</v>
      </c>
      <c r="M51" s="176" t="s">
        <v>58</v>
      </c>
    </row>
    <row r="52" spans="1:13" x14ac:dyDescent="0.2">
      <c r="A52" s="170">
        <v>50</v>
      </c>
      <c r="B52" s="174" t="s">
        <v>155</v>
      </c>
      <c r="C52" s="170">
        <v>606</v>
      </c>
      <c r="D52" s="170" t="s">
        <v>60</v>
      </c>
      <c r="E52" s="171">
        <v>38.85</v>
      </c>
      <c r="F52" s="171">
        <v>0</v>
      </c>
      <c r="G52" s="171">
        <v>0</v>
      </c>
      <c r="H52" s="171">
        <v>0</v>
      </c>
      <c r="I52" s="171">
        <v>3.19</v>
      </c>
      <c r="J52" s="171">
        <f t="shared" si="3"/>
        <v>42.04</v>
      </c>
      <c r="K52" s="171">
        <f t="shared" si="4"/>
        <v>452.52</v>
      </c>
      <c r="L52" s="171">
        <f t="shared" si="5"/>
        <v>497.77200000000005</v>
      </c>
      <c r="M52" s="176" t="s">
        <v>58</v>
      </c>
    </row>
    <row r="53" spans="1:13" x14ac:dyDescent="0.2">
      <c r="A53" s="170">
        <v>51</v>
      </c>
      <c r="B53" s="174" t="s">
        <v>155</v>
      </c>
      <c r="C53" s="170">
        <v>607</v>
      </c>
      <c r="D53" s="170" t="s">
        <v>60</v>
      </c>
      <c r="E53" s="171">
        <v>38.85</v>
      </c>
      <c r="F53" s="171">
        <v>0</v>
      </c>
      <c r="G53" s="171">
        <v>0</v>
      </c>
      <c r="H53" s="171">
        <v>0</v>
      </c>
      <c r="I53" s="171">
        <v>3.19</v>
      </c>
      <c r="J53" s="171">
        <f t="shared" si="3"/>
        <v>42.04</v>
      </c>
      <c r="K53" s="171">
        <f t="shared" si="4"/>
        <v>452.52</v>
      </c>
      <c r="L53" s="171">
        <f t="shared" si="5"/>
        <v>497.77200000000005</v>
      </c>
      <c r="M53" s="176" t="s">
        <v>58</v>
      </c>
    </row>
    <row r="54" spans="1:13" x14ac:dyDescent="0.2">
      <c r="A54" s="170">
        <v>52</v>
      </c>
      <c r="B54" s="174" t="s">
        <v>155</v>
      </c>
      <c r="C54" s="170">
        <v>608</v>
      </c>
      <c r="D54" s="170" t="s">
        <v>59</v>
      </c>
      <c r="E54" s="171">
        <v>60.76</v>
      </c>
      <c r="F54" s="171">
        <v>0</v>
      </c>
      <c r="G54" s="171">
        <v>0</v>
      </c>
      <c r="H54" s="171">
        <v>0</v>
      </c>
      <c r="I54" s="171">
        <v>3.33</v>
      </c>
      <c r="J54" s="171">
        <f t="shared" si="3"/>
        <v>64.09</v>
      </c>
      <c r="K54" s="171">
        <f t="shared" si="4"/>
        <v>689.86</v>
      </c>
      <c r="L54" s="171">
        <f t="shared" si="5"/>
        <v>758.84600000000012</v>
      </c>
      <c r="M54" s="176" t="s">
        <v>58</v>
      </c>
    </row>
    <row r="55" spans="1:13" x14ac:dyDescent="0.2">
      <c r="A55" s="170">
        <v>53</v>
      </c>
      <c r="B55" s="174" t="s">
        <v>156</v>
      </c>
      <c r="C55" s="170">
        <v>701</v>
      </c>
      <c r="D55" s="170" t="s">
        <v>59</v>
      </c>
      <c r="E55" s="171">
        <v>60.76</v>
      </c>
      <c r="F55" s="171">
        <v>0</v>
      </c>
      <c r="G55" s="171">
        <v>0</v>
      </c>
      <c r="H55" s="171">
        <v>0</v>
      </c>
      <c r="I55" s="171">
        <v>3.33</v>
      </c>
      <c r="J55" s="171">
        <f t="shared" si="3"/>
        <v>64.09</v>
      </c>
      <c r="K55" s="171">
        <f t="shared" si="4"/>
        <v>689.86</v>
      </c>
      <c r="L55" s="171">
        <f t="shared" si="5"/>
        <v>758.84600000000012</v>
      </c>
      <c r="M55" s="176" t="s">
        <v>58</v>
      </c>
    </row>
    <row r="56" spans="1:13" x14ac:dyDescent="0.2">
      <c r="A56" s="170">
        <v>54</v>
      </c>
      <c r="B56" s="174" t="s">
        <v>156</v>
      </c>
      <c r="C56" s="170">
        <v>702</v>
      </c>
      <c r="D56" s="170" t="s">
        <v>60</v>
      </c>
      <c r="E56" s="171">
        <v>41.28</v>
      </c>
      <c r="F56" s="171">
        <v>0</v>
      </c>
      <c r="G56" s="171">
        <v>0</v>
      </c>
      <c r="H56" s="171">
        <v>0</v>
      </c>
      <c r="I56" s="171">
        <v>3.19</v>
      </c>
      <c r="J56" s="171">
        <f t="shared" si="3"/>
        <v>44.47</v>
      </c>
      <c r="K56" s="171">
        <f t="shared" si="4"/>
        <v>478.68</v>
      </c>
      <c r="L56" s="171">
        <f t="shared" si="5"/>
        <v>526.548</v>
      </c>
      <c r="M56" s="176" t="s">
        <v>58</v>
      </c>
    </row>
    <row r="57" spans="1:13" hidden="1" x14ac:dyDescent="0.2">
      <c r="A57" s="170">
        <v>55</v>
      </c>
      <c r="B57" s="174" t="s">
        <v>156</v>
      </c>
      <c r="C57" s="170">
        <v>703</v>
      </c>
      <c r="D57" s="170" t="s">
        <v>157</v>
      </c>
      <c r="E57" s="171">
        <v>0</v>
      </c>
      <c r="F57" s="171">
        <v>0</v>
      </c>
      <c r="G57" s="171">
        <v>0</v>
      </c>
      <c r="H57" s="171">
        <v>0</v>
      </c>
      <c r="I57" s="171">
        <v>0</v>
      </c>
      <c r="J57" s="171">
        <f t="shared" si="3"/>
        <v>0</v>
      </c>
      <c r="K57" s="171">
        <f t="shared" si="4"/>
        <v>0</v>
      </c>
      <c r="L57" s="171">
        <f t="shared" si="5"/>
        <v>0</v>
      </c>
      <c r="M57" s="176" t="s">
        <v>157</v>
      </c>
    </row>
    <row r="58" spans="1:13" x14ac:dyDescent="0.2">
      <c r="A58" s="170">
        <v>56</v>
      </c>
      <c r="B58" s="174" t="s">
        <v>156</v>
      </c>
      <c r="C58" s="170">
        <v>704</v>
      </c>
      <c r="D58" s="170" t="s">
        <v>59</v>
      </c>
      <c r="E58" s="171">
        <v>60.76</v>
      </c>
      <c r="F58" s="171">
        <v>0</v>
      </c>
      <c r="G58" s="171">
        <v>0</v>
      </c>
      <c r="H58" s="171">
        <v>0</v>
      </c>
      <c r="I58" s="171">
        <v>3.33</v>
      </c>
      <c r="J58" s="171">
        <f t="shared" si="3"/>
        <v>64.09</v>
      </c>
      <c r="K58" s="171">
        <f t="shared" si="4"/>
        <v>689.86</v>
      </c>
      <c r="L58" s="171">
        <f t="shared" si="5"/>
        <v>758.84600000000012</v>
      </c>
      <c r="M58" s="176" t="s">
        <v>58</v>
      </c>
    </row>
    <row r="59" spans="1:13" x14ac:dyDescent="0.2">
      <c r="A59" s="170">
        <v>57</v>
      </c>
      <c r="B59" s="174" t="s">
        <v>156</v>
      </c>
      <c r="C59" s="170">
        <v>705</v>
      </c>
      <c r="D59" s="170" t="s">
        <v>59</v>
      </c>
      <c r="E59" s="171">
        <v>60.76</v>
      </c>
      <c r="F59" s="171">
        <v>0</v>
      </c>
      <c r="G59" s="171">
        <v>0</v>
      </c>
      <c r="H59" s="171">
        <v>0</v>
      </c>
      <c r="I59" s="171">
        <v>3.33</v>
      </c>
      <c r="J59" s="171">
        <f t="shared" si="3"/>
        <v>64.09</v>
      </c>
      <c r="K59" s="171">
        <f t="shared" si="4"/>
        <v>689.86</v>
      </c>
      <c r="L59" s="171">
        <f t="shared" si="5"/>
        <v>758.84600000000012</v>
      </c>
      <c r="M59" s="176" t="s">
        <v>58</v>
      </c>
    </row>
    <row r="60" spans="1:13" x14ac:dyDescent="0.2">
      <c r="A60" s="170">
        <v>58</v>
      </c>
      <c r="B60" s="174" t="s">
        <v>156</v>
      </c>
      <c r="C60" s="170">
        <v>706</v>
      </c>
      <c r="D60" s="170" t="s">
        <v>60</v>
      </c>
      <c r="E60" s="171">
        <v>38.85</v>
      </c>
      <c r="F60" s="171">
        <v>0</v>
      </c>
      <c r="G60" s="171">
        <v>0</v>
      </c>
      <c r="H60" s="171">
        <v>0</v>
      </c>
      <c r="I60" s="171">
        <v>3.19</v>
      </c>
      <c r="J60" s="171">
        <f t="shared" si="3"/>
        <v>42.04</v>
      </c>
      <c r="K60" s="171">
        <f t="shared" si="4"/>
        <v>452.52</v>
      </c>
      <c r="L60" s="171">
        <f t="shared" si="5"/>
        <v>497.77200000000005</v>
      </c>
      <c r="M60" s="176" t="s">
        <v>58</v>
      </c>
    </row>
    <row r="61" spans="1:13" x14ac:dyDescent="0.2">
      <c r="A61" s="170">
        <v>59</v>
      </c>
      <c r="B61" s="174" t="s">
        <v>156</v>
      </c>
      <c r="C61" s="170">
        <v>707</v>
      </c>
      <c r="D61" s="170" t="s">
        <v>60</v>
      </c>
      <c r="E61" s="171">
        <v>38.85</v>
      </c>
      <c r="F61" s="171">
        <v>0</v>
      </c>
      <c r="G61" s="171">
        <v>0</v>
      </c>
      <c r="H61" s="171">
        <v>0</v>
      </c>
      <c r="I61" s="171">
        <v>3.19</v>
      </c>
      <c r="J61" s="171">
        <f t="shared" si="3"/>
        <v>42.04</v>
      </c>
      <c r="K61" s="171">
        <f t="shared" si="4"/>
        <v>452.52</v>
      </c>
      <c r="L61" s="171">
        <f t="shared" si="5"/>
        <v>497.77200000000005</v>
      </c>
      <c r="M61" s="176" t="s">
        <v>58</v>
      </c>
    </row>
    <row r="62" spans="1:13" x14ac:dyDescent="0.2">
      <c r="A62" s="170">
        <v>60</v>
      </c>
      <c r="B62" s="174" t="s">
        <v>156</v>
      </c>
      <c r="C62" s="170">
        <v>708</v>
      </c>
      <c r="D62" s="170" t="s">
        <v>59</v>
      </c>
      <c r="E62" s="171">
        <v>60.76</v>
      </c>
      <c r="F62" s="171">
        <v>0</v>
      </c>
      <c r="G62" s="171">
        <v>0</v>
      </c>
      <c r="H62" s="171">
        <v>0</v>
      </c>
      <c r="I62" s="171">
        <v>3.33</v>
      </c>
      <c r="J62" s="171">
        <f t="shared" si="3"/>
        <v>64.09</v>
      </c>
      <c r="K62" s="171">
        <f t="shared" si="4"/>
        <v>689.86</v>
      </c>
      <c r="L62" s="171">
        <f t="shared" si="5"/>
        <v>758.84600000000012</v>
      </c>
      <c r="M62" s="176" t="s">
        <v>58</v>
      </c>
    </row>
    <row r="63" spans="1:13" x14ac:dyDescent="0.2">
      <c r="A63" s="170">
        <v>61</v>
      </c>
      <c r="B63" s="174" t="s">
        <v>158</v>
      </c>
      <c r="C63" s="170">
        <v>801</v>
      </c>
      <c r="D63" s="170" t="s">
        <v>59</v>
      </c>
      <c r="E63" s="171">
        <v>60.76</v>
      </c>
      <c r="F63" s="171">
        <v>0</v>
      </c>
      <c r="G63" s="171">
        <v>0</v>
      </c>
      <c r="H63" s="171">
        <v>0</v>
      </c>
      <c r="I63" s="171">
        <v>3.33</v>
      </c>
      <c r="J63" s="171">
        <f t="shared" si="3"/>
        <v>64.09</v>
      </c>
      <c r="K63" s="171">
        <f t="shared" si="4"/>
        <v>689.86</v>
      </c>
      <c r="L63" s="171">
        <f t="shared" si="5"/>
        <v>758.84600000000012</v>
      </c>
      <c r="M63" s="176" t="s">
        <v>58</v>
      </c>
    </row>
    <row r="64" spans="1:13" x14ac:dyDescent="0.2">
      <c r="A64" s="170">
        <v>62</v>
      </c>
      <c r="B64" s="174" t="s">
        <v>158</v>
      </c>
      <c r="C64" s="170">
        <v>802</v>
      </c>
      <c r="D64" s="170" t="s">
        <v>60</v>
      </c>
      <c r="E64" s="171">
        <v>41.28</v>
      </c>
      <c r="F64" s="171">
        <v>0</v>
      </c>
      <c r="G64" s="171">
        <v>0</v>
      </c>
      <c r="H64" s="171">
        <v>0</v>
      </c>
      <c r="I64" s="171">
        <v>3.19</v>
      </c>
      <c r="J64" s="171">
        <f t="shared" si="3"/>
        <v>44.47</v>
      </c>
      <c r="K64" s="171">
        <f t="shared" si="4"/>
        <v>478.68</v>
      </c>
      <c r="L64" s="171">
        <f t="shared" si="5"/>
        <v>526.548</v>
      </c>
      <c r="M64" s="176" t="s">
        <v>58</v>
      </c>
    </row>
    <row r="65" spans="1:13" x14ac:dyDescent="0.2">
      <c r="A65" s="170">
        <v>63</v>
      </c>
      <c r="B65" s="174" t="s">
        <v>158</v>
      </c>
      <c r="C65" s="170">
        <v>803</v>
      </c>
      <c r="D65" s="170" t="s">
        <v>60</v>
      </c>
      <c r="E65" s="171">
        <v>41.28</v>
      </c>
      <c r="F65" s="171">
        <v>0</v>
      </c>
      <c r="G65" s="171">
        <v>0</v>
      </c>
      <c r="H65" s="171">
        <v>0</v>
      </c>
      <c r="I65" s="171">
        <v>3.19</v>
      </c>
      <c r="J65" s="171">
        <f t="shared" si="3"/>
        <v>44.47</v>
      </c>
      <c r="K65" s="171">
        <f t="shared" si="4"/>
        <v>478.68</v>
      </c>
      <c r="L65" s="171">
        <f t="shared" si="5"/>
        <v>526.548</v>
      </c>
      <c r="M65" s="176" t="s">
        <v>58</v>
      </c>
    </row>
    <row r="66" spans="1:13" x14ac:dyDescent="0.2">
      <c r="A66" s="170">
        <v>64</v>
      </c>
      <c r="B66" s="174" t="s">
        <v>158</v>
      </c>
      <c r="C66" s="170">
        <v>804</v>
      </c>
      <c r="D66" s="170" t="s">
        <v>59</v>
      </c>
      <c r="E66" s="171">
        <v>60.76</v>
      </c>
      <c r="F66" s="171">
        <v>0</v>
      </c>
      <c r="G66" s="171">
        <v>0</v>
      </c>
      <c r="H66" s="171">
        <v>0</v>
      </c>
      <c r="I66" s="171">
        <v>3.33</v>
      </c>
      <c r="J66" s="171">
        <f t="shared" si="3"/>
        <v>64.09</v>
      </c>
      <c r="K66" s="171">
        <f t="shared" si="4"/>
        <v>689.86</v>
      </c>
      <c r="L66" s="171">
        <f t="shared" si="5"/>
        <v>758.84600000000012</v>
      </c>
      <c r="M66" s="176" t="s">
        <v>58</v>
      </c>
    </row>
    <row r="67" spans="1:13" x14ac:dyDescent="0.2">
      <c r="A67" s="170">
        <v>65</v>
      </c>
      <c r="B67" s="174" t="s">
        <v>158</v>
      </c>
      <c r="C67" s="170">
        <v>805</v>
      </c>
      <c r="D67" s="170" t="s">
        <v>59</v>
      </c>
      <c r="E67" s="171">
        <v>60.76</v>
      </c>
      <c r="F67" s="171">
        <v>0</v>
      </c>
      <c r="G67" s="171">
        <v>0</v>
      </c>
      <c r="H67" s="171">
        <v>0</v>
      </c>
      <c r="I67" s="171">
        <v>3.33</v>
      </c>
      <c r="J67" s="171">
        <f t="shared" ref="J67:J98" si="6">SUM(E67:I67)</f>
        <v>64.09</v>
      </c>
      <c r="K67" s="171">
        <f t="shared" ref="K67:K98" si="7">ROUND(J67*10.764,2)</f>
        <v>689.86</v>
      </c>
      <c r="L67" s="171">
        <f t="shared" ref="L67:L98" si="8">K67*1.1</f>
        <v>758.84600000000012</v>
      </c>
      <c r="M67" s="176" t="s">
        <v>58</v>
      </c>
    </row>
    <row r="68" spans="1:13" x14ac:dyDescent="0.2">
      <c r="A68" s="170">
        <v>66</v>
      </c>
      <c r="B68" s="174" t="s">
        <v>158</v>
      </c>
      <c r="C68" s="170">
        <v>806</v>
      </c>
      <c r="D68" s="170" t="s">
        <v>60</v>
      </c>
      <c r="E68" s="171">
        <v>38.85</v>
      </c>
      <c r="F68" s="171">
        <v>0</v>
      </c>
      <c r="G68" s="171">
        <v>0</v>
      </c>
      <c r="H68" s="171">
        <v>0</v>
      </c>
      <c r="I68" s="171">
        <v>3.19</v>
      </c>
      <c r="J68" s="171">
        <f t="shared" si="6"/>
        <v>42.04</v>
      </c>
      <c r="K68" s="171">
        <f t="shared" si="7"/>
        <v>452.52</v>
      </c>
      <c r="L68" s="171">
        <f t="shared" si="8"/>
        <v>497.77200000000005</v>
      </c>
      <c r="M68" s="176" t="s">
        <v>58</v>
      </c>
    </row>
    <row r="69" spans="1:13" x14ac:dyDescent="0.2">
      <c r="A69" s="170">
        <v>67</v>
      </c>
      <c r="B69" s="174" t="s">
        <v>158</v>
      </c>
      <c r="C69" s="170">
        <v>807</v>
      </c>
      <c r="D69" s="170" t="s">
        <v>60</v>
      </c>
      <c r="E69" s="171">
        <v>38.85</v>
      </c>
      <c r="F69" s="171">
        <v>0</v>
      </c>
      <c r="G69" s="171">
        <v>0</v>
      </c>
      <c r="H69" s="171">
        <v>0</v>
      </c>
      <c r="I69" s="171">
        <v>3.19</v>
      </c>
      <c r="J69" s="171">
        <f t="shared" si="6"/>
        <v>42.04</v>
      </c>
      <c r="K69" s="171">
        <f t="shared" si="7"/>
        <v>452.52</v>
      </c>
      <c r="L69" s="171">
        <f t="shared" si="8"/>
        <v>497.77200000000005</v>
      </c>
      <c r="M69" s="176" t="s">
        <v>58</v>
      </c>
    </row>
    <row r="70" spans="1:13" x14ac:dyDescent="0.2">
      <c r="A70" s="170">
        <v>68</v>
      </c>
      <c r="B70" s="174" t="s">
        <v>158</v>
      </c>
      <c r="C70" s="170">
        <v>808</v>
      </c>
      <c r="D70" s="170" t="s">
        <v>59</v>
      </c>
      <c r="E70" s="171">
        <v>60.76</v>
      </c>
      <c r="F70" s="171">
        <v>0</v>
      </c>
      <c r="G70" s="171">
        <v>0</v>
      </c>
      <c r="H70" s="171">
        <v>0</v>
      </c>
      <c r="I70" s="171">
        <v>3.33</v>
      </c>
      <c r="J70" s="171">
        <f t="shared" si="6"/>
        <v>64.09</v>
      </c>
      <c r="K70" s="171">
        <f t="shared" si="7"/>
        <v>689.86</v>
      </c>
      <c r="L70" s="171">
        <f t="shared" si="8"/>
        <v>758.84600000000012</v>
      </c>
      <c r="M70" s="176" t="s">
        <v>58</v>
      </c>
    </row>
    <row r="71" spans="1:13" x14ac:dyDescent="0.2">
      <c r="A71" s="170">
        <v>69</v>
      </c>
      <c r="B71" s="174" t="s">
        <v>159</v>
      </c>
      <c r="C71" s="170">
        <v>901</v>
      </c>
      <c r="D71" s="170" t="s">
        <v>59</v>
      </c>
      <c r="E71" s="171">
        <v>60.76</v>
      </c>
      <c r="F71" s="171">
        <v>0</v>
      </c>
      <c r="G71" s="171">
        <v>0</v>
      </c>
      <c r="H71" s="171">
        <v>0</v>
      </c>
      <c r="I71" s="171">
        <v>3.33</v>
      </c>
      <c r="J71" s="171">
        <f t="shared" si="6"/>
        <v>64.09</v>
      </c>
      <c r="K71" s="171">
        <f t="shared" si="7"/>
        <v>689.86</v>
      </c>
      <c r="L71" s="171">
        <f t="shared" si="8"/>
        <v>758.84600000000012</v>
      </c>
      <c r="M71" s="176" t="s">
        <v>58</v>
      </c>
    </row>
    <row r="72" spans="1:13" x14ac:dyDescent="0.2">
      <c r="A72" s="170">
        <v>70</v>
      </c>
      <c r="B72" s="174" t="s">
        <v>159</v>
      </c>
      <c r="C72" s="170">
        <v>902</v>
      </c>
      <c r="D72" s="170" t="s">
        <v>60</v>
      </c>
      <c r="E72" s="171">
        <v>41.28</v>
      </c>
      <c r="F72" s="171">
        <v>0</v>
      </c>
      <c r="G72" s="171">
        <v>0</v>
      </c>
      <c r="H72" s="171">
        <v>0</v>
      </c>
      <c r="I72" s="171">
        <v>3.19</v>
      </c>
      <c r="J72" s="171">
        <f t="shared" si="6"/>
        <v>44.47</v>
      </c>
      <c r="K72" s="171">
        <f t="shared" si="7"/>
        <v>478.68</v>
      </c>
      <c r="L72" s="171">
        <f t="shared" si="8"/>
        <v>526.548</v>
      </c>
      <c r="M72" s="176" t="s">
        <v>58</v>
      </c>
    </row>
    <row r="73" spans="1:13" x14ac:dyDescent="0.2">
      <c r="A73" s="170">
        <v>71</v>
      </c>
      <c r="B73" s="174" t="s">
        <v>159</v>
      </c>
      <c r="C73" s="170">
        <v>903</v>
      </c>
      <c r="D73" s="170" t="s">
        <v>60</v>
      </c>
      <c r="E73" s="171">
        <v>41.28</v>
      </c>
      <c r="F73" s="171">
        <v>0</v>
      </c>
      <c r="G73" s="171">
        <v>0</v>
      </c>
      <c r="H73" s="171">
        <v>0</v>
      </c>
      <c r="I73" s="171">
        <v>3.19</v>
      </c>
      <c r="J73" s="171">
        <f t="shared" si="6"/>
        <v>44.47</v>
      </c>
      <c r="K73" s="171">
        <f t="shared" si="7"/>
        <v>478.68</v>
      </c>
      <c r="L73" s="171">
        <f t="shared" si="8"/>
        <v>526.548</v>
      </c>
      <c r="M73" s="176" t="s">
        <v>58</v>
      </c>
    </row>
    <row r="74" spans="1:13" x14ac:dyDescent="0.2">
      <c r="A74" s="170">
        <v>72</v>
      </c>
      <c r="B74" s="174" t="s">
        <v>159</v>
      </c>
      <c r="C74" s="170">
        <v>904</v>
      </c>
      <c r="D74" s="170" t="s">
        <v>59</v>
      </c>
      <c r="E74" s="171">
        <v>60.76</v>
      </c>
      <c r="F74" s="171">
        <v>0</v>
      </c>
      <c r="G74" s="171">
        <v>0</v>
      </c>
      <c r="H74" s="171">
        <v>0</v>
      </c>
      <c r="I74" s="171">
        <v>3.33</v>
      </c>
      <c r="J74" s="171">
        <f t="shared" si="6"/>
        <v>64.09</v>
      </c>
      <c r="K74" s="171">
        <f t="shared" si="7"/>
        <v>689.86</v>
      </c>
      <c r="L74" s="171">
        <f t="shared" si="8"/>
        <v>758.84600000000012</v>
      </c>
      <c r="M74" s="176" t="s">
        <v>58</v>
      </c>
    </row>
    <row r="75" spans="1:13" x14ac:dyDescent="0.2">
      <c r="A75" s="170">
        <v>73</v>
      </c>
      <c r="B75" s="174" t="s">
        <v>159</v>
      </c>
      <c r="C75" s="170">
        <v>905</v>
      </c>
      <c r="D75" s="170" t="s">
        <v>59</v>
      </c>
      <c r="E75" s="171">
        <v>60.76</v>
      </c>
      <c r="F75" s="171">
        <v>0</v>
      </c>
      <c r="G75" s="171">
        <v>0</v>
      </c>
      <c r="H75" s="171">
        <v>0</v>
      </c>
      <c r="I75" s="171">
        <v>3.33</v>
      </c>
      <c r="J75" s="171">
        <f t="shared" si="6"/>
        <v>64.09</v>
      </c>
      <c r="K75" s="171">
        <f t="shared" si="7"/>
        <v>689.86</v>
      </c>
      <c r="L75" s="171">
        <f t="shared" si="8"/>
        <v>758.84600000000012</v>
      </c>
      <c r="M75" s="176" t="s">
        <v>58</v>
      </c>
    </row>
    <row r="76" spans="1:13" x14ac:dyDescent="0.2">
      <c r="A76" s="170">
        <v>74</v>
      </c>
      <c r="B76" s="174" t="s">
        <v>159</v>
      </c>
      <c r="C76" s="170">
        <v>906</v>
      </c>
      <c r="D76" s="170" t="s">
        <v>60</v>
      </c>
      <c r="E76" s="171">
        <v>38.85</v>
      </c>
      <c r="F76" s="171">
        <v>0</v>
      </c>
      <c r="G76" s="171">
        <v>0</v>
      </c>
      <c r="H76" s="171">
        <v>0</v>
      </c>
      <c r="I76" s="171">
        <v>3.19</v>
      </c>
      <c r="J76" s="171">
        <f t="shared" si="6"/>
        <v>42.04</v>
      </c>
      <c r="K76" s="171">
        <f t="shared" si="7"/>
        <v>452.52</v>
      </c>
      <c r="L76" s="171">
        <f t="shared" si="8"/>
        <v>497.77200000000005</v>
      </c>
      <c r="M76" s="176" t="s">
        <v>58</v>
      </c>
    </row>
    <row r="77" spans="1:13" x14ac:dyDescent="0.2">
      <c r="A77" s="170">
        <v>75</v>
      </c>
      <c r="B77" s="174" t="s">
        <v>159</v>
      </c>
      <c r="C77" s="170">
        <v>907</v>
      </c>
      <c r="D77" s="170" t="s">
        <v>60</v>
      </c>
      <c r="E77" s="171">
        <v>38.85</v>
      </c>
      <c r="F77" s="171">
        <v>0</v>
      </c>
      <c r="G77" s="171">
        <v>0</v>
      </c>
      <c r="H77" s="171">
        <v>0</v>
      </c>
      <c r="I77" s="171">
        <v>3.19</v>
      </c>
      <c r="J77" s="171">
        <f t="shared" si="6"/>
        <v>42.04</v>
      </c>
      <c r="K77" s="171">
        <f t="shared" si="7"/>
        <v>452.52</v>
      </c>
      <c r="L77" s="171">
        <f t="shared" si="8"/>
        <v>497.77200000000005</v>
      </c>
      <c r="M77" s="176" t="s">
        <v>58</v>
      </c>
    </row>
    <row r="78" spans="1:13" x14ac:dyDescent="0.2">
      <c r="A78" s="170">
        <v>76</v>
      </c>
      <c r="B78" s="174" t="s">
        <v>159</v>
      </c>
      <c r="C78" s="170">
        <v>908</v>
      </c>
      <c r="D78" s="170" t="s">
        <v>59</v>
      </c>
      <c r="E78" s="171">
        <v>60.76</v>
      </c>
      <c r="F78" s="171">
        <v>0</v>
      </c>
      <c r="G78" s="171">
        <v>0</v>
      </c>
      <c r="H78" s="171">
        <v>0</v>
      </c>
      <c r="I78" s="171">
        <v>3.33</v>
      </c>
      <c r="J78" s="171">
        <f t="shared" si="6"/>
        <v>64.09</v>
      </c>
      <c r="K78" s="171">
        <f t="shared" si="7"/>
        <v>689.86</v>
      </c>
      <c r="L78" s="171">
        <f t="shared" si="8"/>
        <v>758.84600000000012</v>
      </c>
      <c r="M78" s="176" t="s">
        <v>58</v>
      </c>
    </row>
    <row r="79" spans="1:13" x14ac:dyDescent="0.2">
      <c r="A79" s="170">
        <v>77</v>
      </c>
      <c r="B79" s="174" t="s">
        <v>160</v>
      </c>
      <c r="C79" s="170">
        <v>1001</v>
      </c>
      <c r="D79" s="170" t="s">
        <v>59</v>
      </c>
      <c r="E79" s="171">
        <v>60.76</v>
      </c>
      <c r="F79" s="171">
        <v>0</v>
      </c>
      <c r="G79" s="171">
        <v>0</v>
      </c>
      <c r="H79" s="171">
        <v>0</v>
      </c>
      <c r="I79" s="171">
        <v>3.33</v>
      </c>
      <c r="J79" s="171">
        <f t="shared" si="6"/>
        <v>64.09</v>
      </c>
      <c r="K79" s="171">
        <f t="shared" si="7"/>
        <v>689.86</v>
      </c>
      <c r="L79" s="171">
        <f t="shared" si="8"/>
        <v>758.84600000000012</v>
      </c>
      <c r="M79" s="176" t="s">
        <v>58</v>
      </c>
    </row>
    <row r="80" spans="1:13" x14ac:dyDescent="0.2">
      <c r="A80" s="170">
        <v>78</v>
      </c>
      <c r="B80" s="174" t="s">
        <v>160</v>
      </c>
      <c r="C80" s="170">
        <v>1002</v>
      </c>
      <c r="D80" s="170" t="s">
        <v>60</v>
      </c>
      <c r="E80" s="171">
        <v>41.28</v>
      </c>
      <c r="F80" s="171">
        <v>0</v>
      </c>
      <c r="G80" s="171">
        <v>0</v>
      </c>
      <c r="H80" s="171">
        <v>0</v>
      </c>
      <c r="I80" s="171">
        <v>3.19</v>
      </c>
      <c r="J80" s="171">
        <f t="shared" si="6"/>
        <v>44.47</v>
      </c>
      <c r="K80" s="171">
        <f t="shared" si="7"/>
        <v>478.68</v>
      </c>
      <c r="L80" s="171">
        <f t="shared" si="8"/>
        <v>526.548</v>
      </c>
      <c r="M80" s="176" t="s">
        <v>58</v>
      </c>
    </row>
    <row r="81" spans="1:13" x14ac:dyDescent="0.2">
      <c r="A81" s="170">
        <v>79</v>
      </c>
      <c r="B81" s="174" t="s">
        <v>160</v>
      </c>
      <c r="C81" s="170">
        <v>1003</v>
      </c>
      <c r="D81" s="170" t="s">
        <v>60</v>
      </c>
      <c r="E81" s="171">
        <v>41.28</v>
      </c>
      <c r="F81" s="171">
        <v>0</v>
      </c>
      <c r="G81" s="171">
        <v>0</v>
      </c>
      <c r="H81" s="171">
        <v>0</v>
      </c>
      <c r="I81" s="171">
        <v>3.19</v>
      </c>
      <c r="J81" s="171">
        <f t="shared" si="6"/>
        <v>44.47</v>
      </c>
      <c r="K81" s="171">
        <f t="shared" si="7"/>
        <v>478.68</v>
      </c>
      <c r="L81" s="171">
        <f t="shared" si="8"/>
        <v>526.548</v>
      </c>
      <c r="M81" s="176" t="s">
        <v>58</v>
      </c>
    </row>
    <row r="82" spans="1:13" x14ac:dyDescent="0.2">
      <c r="A82" s="170">
        <v>80</v>
      </c>
      <c r="B82" s="174" t="s">
        <v>160</v>
      </c>
      <c r="C82" s="170">
        <v>1004</v>
      </c>
      <c r="D82" s="170" t="s">
        <v>59</v>
      </c>
      <c r="E82" s="171">
        <v>60.76</v>
      </c>
      <c r="F82" s="171">
        <v>0</v>
      </c>
      <c r="G82" s="171">
        <v>0</v>
      </c>
      <c r="H82" s="171">
        <v>0</v>
      </c>
      <c r="I82" s="171">
        <v>3.33</v>
      </c>
      <c r="J82" s="171">
        <f t="shared" si="6"/>
        <v>64.09</v>
      </c>
      <c r="K82" s="171">
        <f t="shared" si="7"/>
        <v>689.86</v>
      </c>
      <c r="L82" s="171">
        <f t="shared" si="8"/>
        <v>758.84600000000012</v>
      </c>
      <c r="M82" s="176" t="s">
        <v>58</v>
      </c>
    </row>
    <row r="83" spans="1:13" x14ac:dyDescent="0.2">
      <c r="A83" s="170">
        <v>81</v>
      </c>
      <c r="B83" s="174" t="s">
        <v>160</v>
      </c>
      <c r="C83" s="170">
        <v>1005</v>
      </c>
      <c r="D83" s="170" t="s">
        <v>59</v>
      </c>
      <c r="E83" s="171">
        <v>60.76</v>
      </c>
      <c r="F83" s="171">
        <v>0</v>
      </c>
      <c r="G83" s="171">
        <v>0</v>
      </c>
      <c r="H83" s="171">
        <v>0</v>
      </c>
      <c r="I83" s="171">
        <v>3.33</v>
      </c>
      <c r="J83" s="171">
        <f t="shared" si="6"/>
        <v>64.09</v>
      </c>
      <c r="K83" s="171">
        <f t="shared" si="7"/>
        <v>689.86</v>
      </c>
      <c r="L83" s="171">
        <f t="shared" si="8"/>
        <v>758.84600000000012</v>
      </c>
      <c r="M83" s="176" t="s">
        <v>58</v>
      </c>
    </row>
    <row r="84" spans="1:13" x14ac:dyDescent="0.2">
      <c r="A84" s="170">
        <v>82</v>
      </c>
      <c r="B84" s="174" t="s">
        <v>160</v>
      </c>
      <c r="C84" s="170">
        <v>1006</v>
      </c>
      <c r="D84" s="170" t="s">
        <v>60</v>
      </c>
      <c r="E84" s="171">
        <v>38.85</v>
      </c>
      <c r="F84" s="171">
        <v>0</v>
      </c>
      <c r="G84" s="171">
        <v>0</v>
      </c>
      <c r="H84" s="171">
        <v>0</v>
      </c>
      <c r="I84" s="171">
        <v>3.19</v>
      </c>
      <c r="J84" s="171">
        <f t="shared" si="6"/>
        <v>42.04</v>
      </c>
      <c r="K84" s="171">
        <f t="shared" si="7"/>
        <v>452.52</v>
      </c>
      <c r="L84" s="171">
        <f t="shared" si="8"/>
        <v>497.77200000000005</v>
      </c>
      <c r="M84" s="176" t="s">
        <v>58</v>
      </c>
    </row>
    <row r="85" spans="1:13" x14ac:dyDescent="0.2">
      <c r="A85" s="170">
        <v>83</v>
      </c>
      <c r="B85" s="174" t="s">
        <v>160</v>
      </c>
      <c r="C85" s="170">
        <v>1007</v>
      </c>
      <c r="D85" s="170" t="s">
        <v>60</v>
      </c>
      <c r="E85" s="171">
        <v>38.85</v>
      </c>
      <c r="F85" s="171">
        <v>0</v>
      </c>
      <c r="G85" s="171">
        <v>0</v>
      </c>
      <c r="H85" s="171">
        <v>0</v>
      </c>
      <c r="I85" s="171">
        <v>3.19</v>
      </c>
      <c r="J85" s="171">
        <f t="shared" si="6"/>
        <v>42.04</v>
      </c>
      <c r="K85" s="171">
        <f t="shared" si="7"/>
        <v>452.52</v>
      </c>
      <c r="L85" s="171">
        <f t="shared" si="8"/>
        <v>497.77200000000005</v>
      </c>
      <c r="M85" s="176" t="s">
        <v>58</v>
      </c>
    </row>
    <row r="86" spans="1:13" x14ac:dyDescent="0.2">
      <c r="A86" s="170">
        <v>84</v>
      </c>
      <c r="B86" s="174" t="s">
        <v>160</v>
      </c>
      <c r="C86" s="170">
        <v>1008</v>
      </c>
      <c r="D86" s="170" t="s">
        <v>59</v>
      </c>
      <c r="E86" s="171">
        <v>60.76</v>
      </c>
      <c r="F86" s="171">
        <v>0</v>
      </c>
      <c r="G86" s="171">
        <v>0</v>
      </c>
      <c r="H86" s="171">
        <v>0</v>
      </c>
      <c r="I86" s="171">
        <v>3.33</v>
      </c>
      <c r="J86" s="171">
        <f t="shared" si="6"/>
        <v>64.09</v>
      </c>
      <c r="K86" s="171">
        <f t="shared" si="7"/>
        <v>689.86</v>
      </c>
      <c r="L86" s="171">
        <f t="shared" si="8"/>
        <v>758.84600000000012</v>
      </c>
      <c r="M86" s="176" t="s">
        <v>58</v>
      </c>
    </row>
    <row r="87" spans="1:13" x14ac:dyDescent="0.2">
      <c r="A87" s="170">
        <v>85</v>
      </c>
      <c r="B87" s="174" t="s">
        <v>161</v>
      </c>
      <c r="C87" s="170">
        <v>1101</v>
      </c>
      <c r="D87" s="170" t="s">
        <v>59</v>
      </c>
      <c r="E87" s="171">
        <v>60.76</v>
      </c>
      <c r="F87" s="171">
        <v>0</v>
      </c>
      <c r="G87" s="171">
        <v>0</v>
      </c>
      <c r="H87" s="171">
        <v>0</v>
      </c>
      <c r="I87" s="171">
        <v>3.33</v>
      </c>
      <c r="J87" s="171">
        <f t="shared" si="6"/>
        <v>64.09</v>
      </c>
      <c r="K87" s="171">
        <f t="shared" si="7"/>
        <v>689.86</v>
      </c>
      <c r="L87" s="171">
        <f t="shared" si="8"/>
        <v>758.84600000000012</v>
      </c>
      <c r="M87" s="176" t="s">
        <v>58</v>
      </c>
    </row>
    <row r="88" spans="1:13" x14ac:dyDescent="0.2">
      <c r="A88" s="170">
        <v>86</v>
      </c>
      <c r="B88" s="174" t="s">
        <v>161</v>
      </c>
      <c r="C88" s="170">
        <v>1102</v>
      </c>
      <c r="D88" s="170" t="s">
        <v>60</v>
      </c>
      <c r="E88" s="171">
        <v>41.28</v>
      </c>
      <c r="F88" s="171">
        <v>0</v>
      </c>
      <c r="G88" s="171">
        <v>0</v>
      </c>
      <c r="H88" s="171">
        <v>0</v>
      </c>
      <c r="I88" s="171">
        <v>3.19</v>
      </c>
      <c r="J88" s="171">
        <f t="shared" si="6"/>
        <v>44.47</v>
      </c>
      <c r="K88" s="171">
        <f t="shared" si="7"/>
        <v>478.68</v>
      </c>
      <c r="L88" s="171">
        <f t="shared" si="8"/>
        <v>526.548</v>
      </c>
      <c r="M88" s="176" t="s">
        <v>58</v>
      </c>
    </row>
    <row r="89" spans="1:13" x14ac:dyDescent="0.2">
      <c r="A89" s="170">
        <v>87</v>
      </c>
      <c r="B89" s="174" t="s">
        <v>161</v>
      </c>
      <c r="C89" s="170">
        <v>1103</v>
      </c>
      <c r="D89" s="170" t="s">
        <v>60</v>
      </c>
      <c r="E89" s="171">
        <v>41.28</v>
      </c>
      <c r="F89" s="171">
        <v>0</v>
      </c>
      <c r="G89" s="171">
        <v>0</v>
      </c>
      <c r="H89" s="171">
        <v>0</v>
      </c>
      <c r="I89" s="171">
        <v>3.19</v>
      </c>
      <c r="J89" s="171">
        <f t="shared" si="6"/>
        <v>44.47</v>
      </c>
      <c r="K89" s="171">
        <f t="shared" si="7"/>
        <v>478.68</v>
      </c>
      <c r="L89" s="171">
        <f t="shared" si="8"/>
        <v>526.548</v>
      </c>
      <c r="M89" s="176" t="s">
        <v>58</v>
      </c>
    </row>
    <row r="90" spans="1:13" x14ac:dyDescent="0.2">
      <c r="A90" s="170">
        <v>88</v>
      </c>
      <c r="B90" s="174" t="s">
        <v>161</v>
      </c>
      <c r="C90" s="170">
        <v>1104</v>
      </c>
      <c r="D90" s="170" t="s">
        <v>59</v>
      </c>
      <c r="E90" s="171">
        <v>60.76</v>
      </c>
      <c r="F90" s="171">
        <v>0</v>
      </c>
      <c r="G90" s="171">
        <v>0</v>
      </c>
      <c r="H90" s="171">
        <v>0</v>
      </c>
      <c r="I90" s="171">
        <v>3.33</v>
      </c>
      <c r="J90" s="171">
        <f t="shared" si="6"/>
        <v>64.09</v>
      </c>
      <c r="K90" s="171">
        <f t="shared" si="7"/>
        <v>689.86</v>
      </c>
      <c r="L90" s="171">
        <f t="shared" si="8"/>
        <v>758.84600000000012</v>
      </c>
      <c r="M90" s="176" t="s">
        <v>58</v>
      </c>
    </row>
    <row r="91" spans="1:13" x14ac:dyDescent="0.2">
      <c r="A91" s="170">
        <v>89</v>
      </c>
      <c r="B91" s="174" t="s">
        <v>161</v>
      </c>
      <c r="C91" s="170">
        <v>1105</v>
      </c>
      <c r="D91" s="170" t="s">
        <v>59</v>
      </c>
      <c r="E91" s="171">
        <v>60.76</v>
      </c>
      <c r="F91" s="171">
        <v>0</v>
      </c>
      <c r="G91" s="171">
        <v>0</v>
      </c>
      <c r="H91" s="171">
        <v>0</v>
      </c>
      <c r="I91" s="171">
        <v>3.33</v>
      </c>
      <c r="J91" s="171">
        <f t="shared" si="6"/>
        <v>64.09</v>
      </c>
      <c r="K91" s="171">
        <f t="shared" si="7"/>
        <v>689.86</v>
      </c>
      <c r="L91" s="171">
        <f t="shared" si="8"/>
        <v>758.84600000000012</v>
      </c>
      <c r="M91" s="176" t="s">
        <v>58</v>
      </c>
    </row>
    <row r="92" spans="1:13" x14ac:dyDescent="0.2">
      <c r="A92" s="170">
        <v>90</v>
      </c>
      <c r="B92" s="174" t="s">
        <v>161</v>
      </c>
      <c r="C92" s="170">
        <v>1106</v>
      </c>
      <c r="D92" s="170" t="s">
        <v>60</v>
      </c>
      <c r="E92" s="171">
        <v>38.85</v>
      </c>
      <c r="F92" s="171">
        <v>0</v>
      </c>
      <c r="G92" s="171">
        <v>0</v>
      </c>
      <c r="H92" s="171">
        <v>0</v>
      </c>
      <c r="I92" s="171">
        <v>3.19</v>
      </c>
      <c r="J92" s="171">
        <f t="shared" si="6"/>
        <v>42.04</v>
      </c>
      <c r="K92" s="171">
        <f t="shared" si="7"/>
        <v>452.52</v>
      </c>
      <c r="L92" s="171">
        <f t="shared" si="8"/>
        <v>497.77200000000005</v>
      </c>
      <c r="M92" s="176" t="s">
        <v>58</v>
      </c>
    </row>
    <row r="93" spans="1:13" x14ac:dyDescent="0.2">
      <c r="A93" s="170">
        <v>91</v>
      </c>
      <c r="B93" s="174" t="s">
        <v>161</v>
      </c>
      <c r="C93" s="170">
        <v>1107</v>
      </c>
      <c r="D93" s="170" t="s">
        <v>60</v>
      </c>
      <c r="E93" s="171">
        <v>38.85</v>
      </c>
      <c r="F93" s="171">
        <v>0</v>
      </c>
      <c r="G93" s="171">
        <v>0</v>
      </c>
      <c r="H93" s="171">
        <v>0</v>
      </c>
      <c r="I93" s="171">
        <v>3.19</v>
      </c>
      <c r="J93" s="171">
        <f t="shared" si="6"/>
        <v>42.04</v>
      </c>
      <c r="K93" s="171">
        <f t="shared" si="7"/>
        <v>452.52</v>
      </c>
      <c r="L93" s="171">
        <f t="shared" si="8"/>
        <v>497.77200000000005</v>
      </c>
      <c r="M93" s="176" t="s">
        <v>58</v>
      </c>
    </row>
    <row r="94" spans="1:13" x14ac:dyDescent="0.2">
      <c r="A94" s="170">
        <v>92</v>
      </c>
      <c r="B94" s="174" t="s">
        <v>161</v>
      </c>
      <c r="C94" s="170">
        <v>1108</v>
      </c>
      <c r="D94" s="170" t="s">
        <v>59</v>
      </c>
      <c r="E94" s="171">
        <v>60.76</v>
      </c>
      <c r="F94" s="171">
        <v>0</v>
      </c>
      <c r="G94" s="171">
        <v>0</v>
      </c>
      <c r="H94" s="171">
        <v>0</v>
      </c>
      <c r="I94" s="171">
        <v>3.33</v>
      </c>
      <c r="J94" s="171">
        <f t="shared" si="6"/>
        <v>64.09</v>
      </c>
      <c r="K94" s="171">
        <f t="shared" si="7"/>
        <v>689.86</v>
      </c>
      <c r="L94" s="171">
        <f t="shared" si="8"/>
        <v>758.84600000000012</v>
      </c>
      <c r="M94" s="176" t="s">
        <v>58</v>
      </c>
    </row>
    <row r="95" spans="1:13" x14ac:dyDescent="0.2">
      <c r="A95" s="170">
        <v>93</v>
      </c>
      <c r="B95" s="174" t="s">
        <v>162</v>
      </c>
      <c r="C95" s="170">
        <v>1201</v>
      </c>
      <c r="D95" s="170" t="s">
        <v>59</v>
      </c>
      <c r="E95" s="171">
        <v>60.76</v>
      </c>
      <c r="F95" s="171">
        <v>0</v>
      </c>
      <c r="G95" s="171">
        <v>0</v>
      </c>
      <c r="H95" s="171">
        <v>0</v>
      </c>
      <c r="I95" s="171">
        <v>3.33</v>
      </c>
      <c r="J95" s="171">
        <f t="shared" si="6"/>
        <v>64.09</v>
      </c>
      <c r="K95" s="171">
        <f t="shared" si="7"/>
        <v>689.86</v>
      </c>
      <c r="L95" s="171">
        <f t="shared" si="8"/>
        <v>758.84600000000012</v>
      </c>
      <c r="M95" s="176" t="s">
        <v>58</v>
      </c>
    </row>
    <row r="96" spans="1:13" x14ac:dyDescent="0.2">
      <c r="A96" s="170">
        <v>94</v>
      </c>
      <c r="B96" s="174" t="s">
        <v>162</v>
      </c>
      <c r="C96" s="170">
        <v>1202</v>
      </c>
      <c r="D96" s="170" t="s">
        <v>60</v>
      </c>
      <c r="E96" s="171">
        <v>41.28</v>
      </c>
      <c r="F96" s="171">
        <v>0</v>
      </c>
      <c r="G96" s="171">
        <v>0</v>
      </c>
      <c r="H96" s="171">
        <v>0</v>
      </c>
      <c r="I96" s="171">
        <v>3.19</v>
      </c>
      <c r="J96" s="171">
        <f t="shared" si="6"/>
        <v>44.47</v>
      </c>
      <c r="K96" s="171">
        <f t="shared" si="7"/>
        <v>478.68</v>
      </c>
      <c r="L96" s="171">
        <f t="shared" si="8"/>
        <v>526.548</v>
      </c>
      <c r="M96" s="176" t="s">
        <v>58</v>
      </c>
    </row>
    <row r="97" spans="1:13" hidden="1" x14ac:dyDescent="0.2">
      <c r="A97" s="170">
        <v>95</v>
      </c>
      <c r="B97" s="174" t="s">
        <v>162</v>
      </c>
      <c r="C97" s="170">
        <v>1203</v>
      </c>
      <c r="D97" s="170" t="s">
        <v>157</v>
      </c>
      <c r="E97" s="171">
        <v>0</v>
      </c>
      <c r="F97" s="171">
        <v>0</v>
      </c>
      <c r="G97" s="171">
        <v>0</v>
      </c>
      <c r="H97" s="171">
        <v>0</v>
      </c>
      <c r="I97" s="171">
        <v>0</v>
      </c>
      <c r="J97" s="171">
        <f t="shared" si="6"/>
        <v>0</v>
      </c>
      <c r="K97" s="171">
        <f t="shared" si="7"/>
        <v>0</v>
      </c>
      <c r="L97" s="171">
        <f t="shared" si="8"/>
        <v>0</v>
      </c>
      <c r="M97" s="176" t="s">
        <v>157</v>
      </c>
    </row>
    <row r="98" spans="1:13" x14ac:dyDescent="0.2">
      <c r="A98" s="170">
        <v>96</v>
      </c>
      <c r="B98" s="174" t="s">
        <v>162</v>
      </c>
      <c r="C98" s="170">
        <v>1204</v>
      </c>
      <c r="D98" s="170" t="s">
        <v>59</v>
      </c>
      <c r="E98" s="171">
        <v>60.76</v>
      </c>
      <c r="F98" s="171">
        <v>0</v>
      </c>
      <c r="G98" s="171">
        <v>0</v>
      </c>
      <c r="H98" s="171">
        <v>0</v>
      </c>
      <c r="I98" s="171">
        <v>3.33</v>
      </c>
      <c r="J98" s="171">
        <f t="shared" si="6"/>
        <v>64.09</v>
      </c>
      <c r="K98" s="171">
        <f t="shared" si="7"/>
        <v>689.86</v>
      </c>
      <c r="L98" s="171">
        <f t="shared" si="8"/>
        <v>758.84600000000012</v>
      </c>
      <c r="M98" s="176" t="s">
        <v>58</v>
      </c>
    </row>
    <row r="99" spans="1:13" x14ac:dyDescent="0.2">
      <c r="A99" s="170">
        <v>97</v>
      </c>
      <c r="B99" s="174" t="s">
        <v>162</v>
      </c>
      <c r="C99" s="170">
        <v>1205</v>
      </c>
      <c r="D99" s="170" t="s">
        <v>59</v>
      </c>
      <c r="E99" s="171">
        <v>60.76</v>
      </c>
      <c r="F99" s="171">
        <v>0</v>
      </c>
      <c r="G99" s="171">
        <v>0</v>
      </c>
      <c r="H99" s="171">
        <v>0</v>
      </c>
      <c r="I99" s="171">
        <v>3.33</v>
      </c>
      <c r="J99" s="171">
        <f t="shared" ref="J99:J130" si="9">SUM(E99:I99)</f>
        <v>64.09</v>
      </c>
      <c r="K99" s="171">
        <f t="shared" ref="K99:K130" si="10">ROUND(J99*10.764,2)</f>
        <v>689.86</v>
      </c>
      <c r="L99" s="171">
        <f t="shared" ref="L99:L130" si="11">K99*1.1</f>
        <v>758.84600000000012</v>
      </c>
      <c r="M99" s="176" t="s">
        <v>58</v>
      </c>
    </row>
    <row r="100" spans="1:13" x14ac:dyDescent="0.2">
      <c r="A100" s="170">
        <v>98</v>
      </c>
      <c r="B100" s="174" t="s">
        <v>162</v>
      </c>
      <c r="C100" s="170">
        <v>1206</v>
      </c>
      <c r="D100" s="170" t="s">
        <v>60</v>
      </c>
      <c r="E100" s="171">
        <v>38.85</v>
      </c>
      <c r="F100" s="171">
        <v>0</v>
      </c>
      <c r="G100" s="171">
        <v>0</v>
      </c>
      <c r="H100" s="171">
        <v>0</v>
      </c>
      <c r="I100" s="171">
        <v>3.19</v>
      </c>
      <c r="J100" s="171">
        <f t="shared" si="9"/>
        <v>42.04</v>
      </c>
      <c r="K100" s="171">
        <f t="shared" si="10"/>
        <v>452.52</v>
      </c>
      <c r="L100" s="171">
        <f t="shared" si="11"/>
        <v>497.77200000000005</v>
      </c>
      <c r="M100" s="176" t="s">
        <v>58</v>
      </c>
    </row>
    <row r="101" spans="1:13" x14ac:dyDescent="0.2">
      <c r="A101" s="170">
        <v>99</v>
      </c>
      <c r="B101" s="174" t="s">
        <v>162</v>
      </c>
      <c r="C101" s="170">
        <v>1207</v>
      </c>
      <c r="D101" s="170" t="s">
        <v>60</v>
      </c>
      <c r="E101" s="171">
        <v>38.85</v>
      </c>
      <c r="F101" s="171">
        <v>0</v>
      </c>
      <c r="G101" s="171">
        <v>0</v>
      </c>
      <c r="H101" s="171">
        <v>0</v>
      </c>
      <c r="I101" s="171">
        <v>3.19</v>
      </c>
      <c r="J101" s="171">
        <f t="shared" si="9"/>
        <v>42.04</v>
      </c>
      <c r="K101" s="171">
        <f t="shared" si="10"/>
        <v>452.52</v>
      </c>
      <c r="L101" s="171">
        <f t="shared" si="11"/>
        <v>497.77200000000005</v>
      </c>
      <c r="M101" s="176" t="s">
        <v>58</v>
      </c>
    </row>
    <row r="102" spans="1:13" x14ac:dyDescent="0.2">
      <c r="A102" s="170">
        <v>100</v>
      </c>
      <c r="B102" s="174" t="s">
        <v>162</v>
      </c>
      <c r="C102" s="170">
        <v>1208</v>
      </c>
      <c r="D102" s="170" t="s">
        <v>59</v>
      </c>
      <c r="E102" s="171">
        <v>60.76</v>
      </c>
      <c r="F102" s="171">
        <v>0</v>
      </c>
      <c r="G102" s="171">
        <v>0</v>
      </c>
      <c r="H102" s="171">
        <v>0</v>
      </c>
      <c r="I102" s="171">
        <v>3.33</v>
      </c>
      <c r="J102" s="171">
        <f t="shared" si="9"/>
        <v>64.09</v>
      </c>
      <c r="K102" s="171">
        <f t="shared" si="10"/>
        <v>689.86</v>
      </c>
      <c r="L102" s="171">
        <f t="shared" si="11"/>
        <v>758.84600000000012</v>
      </c>
      <c r="M102" s="176" t="s">
        <v>58</v>
      </c>
    </row>
    <row r="103" spans="1:13" x14ac:dyDescent="0.2">
      <c r="A103" s="170">
        <v>101</v>
      </c>
      <c r="B103" s="174" t="s">
        <v>163</v>
      </c>
      <c r="C103" s="170">
        <v>1301</v>
      </c>
      <c r="D103" s="170" t="s">
        <v>59</v>
      </c>
      <c r="E103" s="171">
        <v>60.76</v>
      </c>
      <c r="F103" s="171">
        <v>0</v>
      </c>
      <c r="G103" s="171">
        <v>0</v>
      </c>
      <c r="H103" s="171">
        <v>0</v>
      </c>
      <c r="I103" s="171">
        <v>3.33</v>
      </c>
      <c r="J103" s="171">
        <f t="shared" si="9"/>
        <v>64.09</v>
      </c>
      <c r="K103" s="171">
        <f t="shared" si="10"/>
        <v>689.86</v>
      </c>
      <c r="L103" s="171">
        <f t="shared" si="11"/>
        <v>758.84600000000012</v>
      </c>
      <c r="M103" s="176" t="s">
        <v>58</v>
      </c>
    </row>
    <row r="104" spans="1:13" x14ac:dyDescent="0.2">
      <c r="A104" s="170">
        <v>102</v>
      </c>
      <c r="B104" s="174" t="s">
        <v>163</v>
      </c>
      <c r="C104" s="170">
        <v>1302</v>
      </c>
      <c r="D104" s="170" t="s">
        <v>60</v>
      </c>
      <c r="E104" s="171">
        <v>41.28</v>
      </c>
      <c r="F104" s="171">
        <v>0</v>
      </c>
      <c r="G104" s="171">
        <v>0</v>
      </c>
      <c r="H104" s="171">
        <v>0</v>
      </c>
      <c r="I104" s="171">
        <v>3.19</v>
      </c>
      <c r="J104" s="171">
        <f t="shared" si="9"/>
        <v>44.47</v>
      </c>
      <c r="K104" s="171">
        <f t="shared" si="10"/>
        <v>478.68</v>
      </c>
      <c r="L104" s="171">
        <f t="shared" si="11"/>
        <v>526.548</v>
      </c>
      <c r="M104" s="176" t="s">
        <v>58</v>
      </c>
    </row>
    <row r="105" spans="1:13" x14ac:dyDescent="0.2">
      <c r="A105" s="170">
        <v>103</v>
      </c>
      <c r="B105" s="174" t="s">
        <v>163</v>
      </c>
      <c r="C105" s="170">
        <v>1303</v>
      </c>
      <c r="D105" s="170" t="s">
        <v>60</v>
      </c>
      <c r="E105" s="171">
        <v>41.28</v>
      </c>
      <c r="F105" s="171">
        <v>0</v>
      </c>
      <c r="G105" s="171">
        <v>0</v>
      </c>
      <c r="H105" s="171">
        <v>0</v>
      </c>
      <c r="I105" s="171">
        <v>3.19</v>
      </c>
      <c r="J105" s="171">
        <f t="shared" si="9"/>
        <v>44.47</v>
      </c>
      <c r="K105" s="171">
        <f t="shared" si="10"/>
        <v>478.68</v>
      </c>
      <c r="L105" s="171">
        <f t="shared" si="11"/>
        <v>526.548</v>
      </c>
      <c r="M105" s="176" t="s">
        <v>58</v>
      </c>
    </row>
    <row r="106" spans="1:13" x14ac:dyDescent="0.2">
      <c r="A106" s="170">
        <v>104</v>
      </c>
      <c r="B106" s="174" t="s">
        <v>163</v>
      </c>
      <c r="C106" s="170">
        <v>1304</v>
      </c>
      <c r="D106" s="170" t="s">
        <v>59</v>
      </c>
      <c r="E106" s="171">
        <v>60.76</v>
      </c>
      <c r="F106" s="171">
        <v>0</v>
      </c>
      <c r="G106" s="171">
        <v>0</v>
      </c>
      <c r="H106" s="171">
        <v>0</v>
      </c>
      <c r="I106" s="171">
        <v>3.33</v>
      </c>
      <c r="J106" s="171">
        <f t="shared" si="9"/>
        <v>64.09</v>
      </c>
      <c r="K106" s="171">
        <f t="shared" si="10"/>
        <v>689.86</v>
      </c>
      <c r="L106" s="171">
        <f t="shared" si="11"/>
        <v>758.84600000000012</v>
      </c>
      <c r="M106" s="176" t="s">
        <v>58</v>
      </c>
    </row>
    <row r="107" spans="1:13" x14ac:dyDescent="0.2">
      <c r="A107" s="170">
        <v>105</v>
      </c>
      <c r="B107" s="174" t="s">
        <v>163</v>
      </c>
      <c r="C107" s="170">
        <v>1305</v>
      </c>
      <c r="D107" s="170" t="s">
        <v>59</v>
      </c>
      <c r="E107" s="171">
        <v>60.76</v>
      </c>
      <c r="F107" s="171">
        <v>0</v>
      </c>
      <c r="G107" s="171">
        <v>0</v>
      </c>
      <c r="H107" s="171">
        <v>0</v>
      </c>
      <c r="I107" s="171">
        <v>3.33</v>
      </c>
      <c r="J107" s="171">
        <f t="shared" si="9"/>
        <v>64.09</v>
      </c>
      <c r="K107" s="171">
        <f t="shared" si="10"/>
        <v>689.86</v>
      </c>
      <c r="L107" s="171">
        <f t="shared" si="11"/>
        <v>758.84600000000012</v>
      </c>
      <c r="M107" s="176" t="s">
        <v>58</v>
      </c>
    </row>
    <row r="108" spans="1:13" x14ac:dyDescent="0.2">
      <c r="A108" s="170">
        <v>106</v>
      </c>
      <c r="B108" s="174" t="s">
        <v>163</v>
      </c>
      <c r="C108" s="170">
        <v>1306</v>
      </c>
      <c r="D108" s="170" t="s">
        <v>60</v>
      </c>
      <c r="E108" s="171">
        <v>38.85</v>
      </c>
      <c r="F108" s="171">
        <v>0</v>
      </c>
      <c r="G108" s="171">
        <v>0</v>
      </c>
      <c r="H108" s="171">
        <v>0</v>
      </c>
      <c r="I108" s="171">
        <v>3.19</v>
      </c>
      <c r="J108" s="171">
        <f t="shared" si="9"/>
        <v>42.04</v>
      </c>
      <c r="K108" s="171">
        <f t="shared" si="10"/>
        <v>452.52</v>
      </c>
      <c r="L108" s="171">
        <f t="shared" si="11"/>
        <v>497.77200000000005</v>
      </c>
      <c r="M108" s="176" t="s">
        <v>58</v>
      </c>
    </row>
    <row r="109" spans="1:13" x14ac:dyDescent="0.2">
      <c r="A109" s="170">
        <v>107</v>
      </c>
      <c r="B109" s="174" t="s">
        <v>163</v>
      </c>
      <c r="C109" s="170">
        <v>1307</v>
      </c>
      <c r="D109" s="170" t="s">
        <v>60</v>
      </c>
      <c r="E109" s="171">
        <v>38.85</v>
      </c>
      <c r="F109" s="171">
        <v>0</v>
      </c>
      <c r="G109" s="171">
        <v>0</v>
      </c>
      <c r="H109" s="171">
        <v>0</v>
      </c>
      <c r="I109" s="171">
        <v>3.19</v>
      </c>
      <c r="J109" s="171">
        <f t="shared" si="9"/>
        <v>42.04</v>
      </c>
      <c r="K109" s="171">
        <f t="shared" si="10"/>
        <v>452.52</v>
      </c>
      <c r="L109" s="171">
        <f t="shared" si="11"/>
        <v>497.77200000000005</v>
      </c>
      <c r="M109" s="176" t="s">
        <v>58</v>
      </c>
    </row>
    <row r="110" spans="1:13" x14ac:dyDescent="0.2">
      <c r="A110" s="170">
        <v>108</v>
      </c>
      <c r="B110" s="174" t="s">
        <v>163</v>
      </c>
      <c r="C110" s="170">
        <v>1308</v>
      </c>
      <c r="D110" s="170" t="s">
        <v>59</v>
      </c>
      <c r="E110" s="171">
        <v>60.76</v>
      </c>
      <c r="F110" s="171">
        <v>0</v>
      </c>
      <c r="G110" s="171">
        <v>0</v>
      </c>
      <c r="H110" s="171">
        <v>0</v>
      </c>
      <c r="I110" s="171">
        <v>3.33</v>
      </c>
      <c r="J110" s="171">
        <f t="shared" si="9"/>
        <v>64.09</v>
      </c>
      <c r="K110" s="171">
        <f t="shared" si="10"/>
        <v>689.86</v>
      </c>
      <c r="L110" s="171">
        <f t="shared" si="11"/>
        <v>758.84600000000012</v>
      </c>
      <c r="M110" s="176" t="s">
        <v>58</v>
      </c>
    </row>
    <row r="111" spans="1:13" x14ac:dyDescent="0.2">
      <c r="A111" s="170">
        <v>109</v>
      </c>
      <c r="B111" s="174" t="s">
        <v>164</v>
      </c>
      <c r="C111" s="170">
        <v>1401</v>
      </c>
      <c r="D111" s="170" t="s">
        <v>59</v>
      </c>
      <c r="E111" s="171">
        <v>60.76</v>
      </c>
      <c r="F111" s="171">
        <v>0</v>
      </c>
      <c r="G111" s="171">
        <v>0</v>
      </c>
      <c r="H111" s="171">
        <v>0</v>
      </c>
      <c r="I111" s="171">
        <v>3.33</v>
      </c>
      <c r="J111" s="171">
        <f t="shared" si="9"/>
        <v>64.09</v>
      </c>
      <c r="K111" s="171">
        <f t="shared" si="10"/>
        <v>689.86</v>
      </c>
      <c r="L111" s="171">
        <f t="shared" si="11"/>
        <v>758.84600000000012</v>
      </c>
      <c r="M111" s="176" t="s">
        <v>58</v>
      </c>
    </row>
    <row r="112" spans="1:13" x14ac:dyDescent="0.2">
      <c r="A112" s="170">
        <v>110</v>
      </c>
      <c r="B112" s="174" t="s">
        <v>164</v>
      </c>
      <c r="C112" s="170">
        <v>1402</v>
      </c>
      <c r="D112" s="170" t="s">
        <v>60</v>
      </c>
      <c r="E112" s="171">
        <v>41.28</v>
      </c>
      <c r="F112" s="171">
        <v>0</v>
      </c>
      <c r="G112" s="171">
        <v>0</v>
      </c>
      <c r="H112" s="171">
        <v>0</v>
      </c>
      <c r="I112" s="171">
        <v>3.19</v>
      </c>
      <c r="J112" s="171">
        <f t="shared" si="9"/>
        <v>44.47</v>
      </c>
      <c r="K112" s="171">
        <f t="shared" si="10"/>
        <v>478.68</v>
      </c>
      <c r="L112" s="171">
        <f t="shared" si="11"/>
        <v>526.548</v>
      </c>
      <c r="M112" s="176" t="s">
        <v>58</v>
      </c>
    </row>
    <row r="113" spans="1:13" x14ac:dyDescent="0.2">
      <c r="A113" s="170">
        <v>111</v>
      </c>
      <c r="B113" s="174" t="s">
        <v>164</v>
      </c>
      <c r="C113" s="170">
        <v>1403</v>
      </c>
      <c r="D113" s="170" t="s">
        <v>60</v>
      </c>
      <c r="E113" s="171">
        <v>41.28</v>
      </c>
      <c r="F113" s="171">
        <v>0</v>
      </c>
      <c r="G113" s="171">
        <v>0</v>
      </c>
      <c r="H113" s="171">
        <v>0</v>
      </c>
      <c r="I113" s="171">
        <v>3.19</v>
      </c>
      <c r="J113" s="171">
        <f t="shared" si="9"/>
        <v>44.47</v>
      </c>
      <c r="K113" s="171">
        <f t="shared" si="10"/>
        <v>478.68</v>
      </c>
      <c r="L113" s="171">
        <f t="shared" si="11"/>
        <v>526.548</v>
      </c>
      <c r="M113" s="176" t="s">
        <v>58</v>
      </c>
    </row>
    <row r="114" spans="1:13" x14ac:dyDescent="0.2">
      <c r="A114" s="170">
        <v>112</v>
      </c>
      <c r="B114" s="174" t="s">
        <v>164</v>
      </c>
      <c r="C114" s="170">
        <v>1404</v>
      </c>
      <c r="D114" s="170" t="s">
        <v>59</v>
      </c>
      <c r="E114" s="171">
        <v>60.76</v>
      </c>
      <c r="F114" s="171">
        <v>0</v>
      </c>
      <c r="G114" s="171">
        <v>0</v>
      </c>
      <c r="H114" s="171">
        <v>0</v>
      </c>
      <c r="I114" s="171">
        <v>3.33</v>
      </c>
      <c r="J114" s="171">
        <f t="shared" si="9"/>
        <v>64.09</v>
      </c>
      <c r="K114" s="171">
        <f t="shared" si="10"/>
        <v>689.86</v>
      </c>
      <c r="L114" s="171">
        <f t="shared" si="11"/>
        <v>758.84600000000012</v>
      </c>
      <c r="M114" s="176" t="s">
        <v>58</v>
      </c>
    </row>
    <row r="115" spans="1:13" x14ac:dyDescent="0.2">
      <c r="A115" s="170">
        <v>113</v>
      </c>
      <c r="B115" s="174" t="s">
        <v>164</v>
      </c>
      <c r="C115" s="170">
        <v>1405</v>
      </c>
      <c r="D115" s="170" t="s">
        <v>59</v>
      </c>
      <c r="E115" s="171">
        <v>60.76</v>
      </c>
      <c r="F115" s="171">
        <v>0</v>
      </c>
      <c r="G115" s="171">
        <v>0</v>
      </c>
      <c r="H115" s="171">
        <v>0</v>
      </c>
      <c r="I115" s="171">
        <v>3.33</v>
      </c>
      <c r="J115" s="171">
        <f t="shared" si="9"/>
        <v>64.09</v>
      </c>
      <c r="K115" s="171">
        <f t="shared" si="10"/>
        <v>689.86</v>
      </c>
      <c r="L115" s="171">
        <f t="shared" si="11"/>
        <v>758.84600000000012</v>
      </c>
      <c r="M115" s="176" t="s">
        <v>58</v>
      </c>
    </row>
    <row r="116" spans="1:13" x14ac:dyDescent="0.2">
      <c r="A116" s="170">
        <v>114</v>
      </c>
      <c r="B116" s="174" t="s">
        <v>164</v>
      </c>
      <c r="C116" s="170">
        <v>1406</v>
      </c>
      <c r="D116" s="170" t="s">
        <v>60</v>
      </c>
      <c r="E116" s="171">
        <v>38.85</v>
      </c>
      <c r="F116" s="171">
        <v>0</v>
      </c>
      <c r="G116" s="171">
        <v>0</v>
      </c>
      <c r="H116" s="171">
        <v>0</v>
      </c>
      <c r="I116" s="171">
        <v>3.19</v>
      </c>
      <c r="J116" s="171">
        <f t="shared" si="9"/>
        <v>42.04</v>
      </c>
      <c r="K116" s="171">
        <f t="shared" si="10"/>
        <v>452.52</v>
      </c>
      <c r="L116" s="171">
        <f t="shared" si="11"/>
        <v>497.77200000000005</v>
      </c>
      <c r="M116" s="176" t="s">
        <v>58</v>
      </c>
    </row>
    <row r="117" spans="1:13" x14ac:dyDescent="0.2">
      <c r="A117" s="170">
        <v>115</v>
      </c>
      <c r="B117" s="174" t="s">
        <v>164</v>
      </c>
      <c r="C117" s="170">
        <v>1407</v>
      </c>
      <c r="D117" s="170" t="s">
        <v>60</v>
      </c>
      <c r="E117" s="171">
        <v>38.85</v>
      </c>
      <c r="F117" s="171">
        <v>0</v>
      </c>
      <c r="G117" s="171">
        <v>0</v>
      </c>
      <c r="H117" s="171">
        <v>0</v>
      </c>
      <c r="I117" s="171">
        <v>3.19</v>
      </c>
      <c r="J117" s="171">
        <f t="shared" si="9"/>
        <v>42.04</v>
      </c>
      <c r="K117" s="171">
        <f t="shared" si="10"/>
        <v>452.52</v>
      </c>
      <c r="L117" s="171">
        <f t="shared" si="11"/>
        <v>497.77200000000005</v>
      </c>
      <c r="M117" s="176" t="s">
        <v>58</v>
      </c>
    </row>
    <row r="118" spans="1:13" x14ac:dyDescent="0.2">
      <c r="A118" s="170">
        <v>116</v>
      </c>
      <c r="B118" s="174" t="s">
        <v>164</v>
      </c>
      <c r="C118" s="170">
        <v>1408</v>
      </c>
      <c r="D118" s="170" t="s">
        <v>59</v>
      </c>
      <c r="E118" s="171">
        <v>60.76</v>
      </c>
      <c r="F118" s="171">
        <v>0</v>
      </c>
      <c r="G118" s="171">
        <v>0</v>
      </c>
      <c r="H118" s="171">
        <v>0</v>
      </c>
      <c r="I118" s="171">
        <v>3.33</v>
      </c>
      <c r="J118" s="171">
        <f t="shared" si="9"/>
        <v>64.09</v>
      </c>
      <c r="K118" s="171">
        <f t="shared" si="10"/>
        <v>689.86</v>
      </c>
      <c r="L118" s="171">
        <f t="shared" si="11"/>
        <v>758.84600000000012</v>
      </c>
      <c r="M118" s="176" t="s">
        <v>58</v>
      </c>
    </row>
    <row r="119" spans="1:13" x14ac:dyDescent="0.2">
      <c r="A119" s="170">
        <v>117</v>
      </c>
      <c r="B119" s="174" t="s">
        <v>165</v>
      </c>
      <c r="C119" s="170">
        <v>1501</v>
      </c>
      <c r="D119" s="170" t="s">
        <v>59</v>
      </c>
      <c r="E119" s="171">
        <v>60.76</v>
      </c>
      <c r="F119" s="171">
        <v>0</v>
      </c>
      <c r="G119" s="171">
        <v>0</v>
      </c>
      <c r="H119" s="171">
        <v>0</v>
      </c>
      <c r="I119" s="171">
        <v>3.33</v>
      </c>
      <c r="J119" s="171">
        <f t="shared" si="9"/>
        <v>64.09</v>
      </c>
      <c r="K119" s="171">
        <f t="shared" si="10"/>
        <v>689.86</v>
      </c>
      <c r="L119" s="171">
        <f t="shared" si="11"/>
        <v>758.84600000000012</v>
      </c>
      <c r="M119" s="176" t="s">
        <v>58</v>
      </c>
    </row>
    <row r="120" spans="1:13" x14ac:dyDescent="0.2">
      <c r="A120" s="170">
        <v>118</v>
      </c>
      <c r="B120" s="174" t="s">
        <v>165</v>
      </c>
      <c r="C120" s="170">
        <v>1502</v>
      </c>
      <c r="D120" s="170" t="s">
        <v>60</v>
      </c>
      <c r="E120" s="171">
        <v>41.28</v>
      </c>
      <c r="F120" s="171">
        <v>0</v>
      </c>
      <c r="G120" s="171">
        <v>0</v>
      </c>
      <c r="H120" s="171">
        <v>0</v>
      </c>
      <c r="I120" s="171">
        <v>3.19</v>
      </c>
      <c r="J120" s="171">
        <f t="shared" si="9"/>
        <v>44.47</v>
      </c>
      <c r="K120" s="171">
        <f t="shared" si="10"/>
        <v>478.68</v>
      </c>
      <c r="L120" s="171">
        <f t="shared" si="11"/>
        <v>526.548</v>
      </c>
      <c r="M120" s="176" t="s">
        <v>58</v>
      </c>
    </row>
    <row r="121" spans="1:13" x14ac:dyDescent="0.2">
      <c r="A121" s="170">
        <v>119</v>
      </c>
      <c r="B121" s="174" t="s">
        <v>165</v>
      </c>
      <c r="C121" s="170">
        <v>1503</v>
      </c>
      <c r="D121" s="170" t="s">
        <v>60</v>
      </c>
      <c r="E121" s="171">
        <v>41.28</v>
      </c>
      <c r="F121" s="171">
        <v>0</v>
      </c>
      <c r="G121" s="171">
        <v>0</v>
      </c>
      <c r="H121" s="171">
        <v>0</v>
      </c>
      <c r="I121" s="171">
        <v>3.19</v>
      </c>
      <c r="J121" s="171">
        <f t="shared" si="9"/>
        <v>44.47</v>
      </c>
      <c r="K121" s="171">
        <f t="shared" si="10"/>
        <v>478.68</v>
      </c>
      <c r="L121" s="171">
        <f t="shared" si="11"/>
        <v>526.548</v>
      </c>
      <c r="M121" s="176" t="s">
        <v>58</v>
      </c>
    </row>
    <row r="122" spans="1:13" x14ac:dyDescent="0.2">
      <c r="A122" s="170">
        <v>120</v>
      </c>
      <c r="B122" s="174" t="s">
        <v>165</v>
      </c>
      <c r="C122" s="170">
        <v>1504</v>
      </c>
      <c r="D122" s="170" t="s">
        <v>59</v>
      </c>
      <c r="E122" s="171">
        <v>60.76</v>
      </c>
      <c r="F122" s="171">
        <v>0</v>
      </c>
      <c r="G122" s="171">
        <v>0</v>
      </c>
      <c r="H122" s="171">
        <v>0</v>
      </c>
      <c r="I122" s="171">
        <v>3.33</v>
      </c>
      <c r="J122" s="171">
        <f t="shared" si="9"/>
        <v>64.09</v>
      </c>
      <c r="K122" s="171">
        <f t="shared" si="10"/>
        <v>689.86</v>
      </c>
      <c r="L122" s="171">
        <f t="shared" si="11"/>
        <v>758.84600000000012</v>
      </c>
      <c r="M122" s="176" t="s">
        <v>58</v>
      </c>
    </row>
    <row r="123" spans="1:13" x14ac:dyDescent="0.2">
      <c r="A123" s="170">
        <v>121</v>
      </c>
      <c r="B123" s="174" t="s">
        <v>165</v>
      </c>
      <c r="C123" s="170">
        <v>1505</v>
      </c>
      <c r="D123" s="170" t="s">
        <v>59</v>
      </c>
      <c r="E123" s="171">
        <v>60.76</v>
      </c>
      <c r="F123" s="171">
        <v>0</v>
      </c>
      <c r="G123" s="171">
        <v>0</v>
      </c>
      <c r="H123" s="171">
        <v>0</v>
      </c>
      <c r="I123" s="171">
        <v>3.33</v>
      </c>
      <c r="J123" s="171">
        <f t="shared" si="9"/>
        <v>64.09</v>
      </c>
      <c r="K123" s="171">
        <f t="shared" si="10"/>
        <v>689.86</v>
      </c>
      <c r="L123" s="171">
        <f t="shared" si="11"/>
        <v>758.84600000000012</v>
      </c>
      <c r="M123" s="176" t="s">
        <v>58</v>
      </c>
    </row>
    <row r="124" spans="1:13" x14ac:dyDescent="0.2">
      <c r="A124" s="170">
        <v>122</v>
      </c>
      <c r="B124" s="174" t="s">
        <v>165</v>
      </c>
      <c r="C124" s="170">
        <v>1506</v>
      </c>
      <c r="D124" s="170" t="s">
        <v>60</v>
      </c>
      <c r="E124" s="171">
        <v>38.85</v>
      </c>
      <c r="F124" s="171">
        <v>0</v>
      </c>
      <c r="G124" s="171">
        <v>0</v>
      </c>
      <c r="H124" s="171">
        <v>0</v>
      </c>
      <c r="I124" s="171">
        <v>3.19</v>
      </c>
      <c r="J124" s="171">
        <f t="shared" si="9"/>
        <v>42.04</v>
      </c>
      <c r="K124" s="171">
        <f t="shared" si="10"/>
        <v>452.52</v>
      </c>
      <c r="L124" s="171">
        <f t="shared" si="11"/>
        <v>497.77200000000005</v>
      </c>
      <c r="M124" s="176" t="s">
        <v>58</v>
      </c>
    </row>
    <row r="125" spans="1:13" x14ac:dyDescent="0.2">
      <c r="A125" s="170">
        <v>123</v>
      </c>
      <c r="B125" s="174" t="s">
        <v>165</v>
      </c>
      <c r="C125" s="170">
        <v>1507</v>
      </c>
      <c r="D125" s="170" t="s">
        <v>60</v>
      </c>
      <c r="E125" s="171">
        <v>38.85</v>
      </c>
      <c r="F125" s="171">
        <v>0</v>
      </c>
      <c r="G125" s="171">
        <v>0</v>
      </c>
      <c r="H125" s="171">
        <v>0</v>
      </c>
      <c r="I125" s="171">
        <v>3.19</v>
      </c>
      <c r="J125" s="171">
        <f t="shared" si="9"/>
        <v>42.04</v>
      </c>
      <c r="K125" s="171">
        <f t="shared" si="10"/>
        <v>452.52</v>
      </c>
      <c r="L125" s="171">
        <f t="shared" si="11"/>
        <v>497.77200000000005</v>
      </c>
      <c r="M125" s="176" t="s">
        <v>58</v>
      </c>
    </row>
    <row r="126" spans="1:13" x14ac:dyDescent="0.2">
      <c r="A126" s="170">
        <v>124</v>
      </c>
      <c r="B126" s="174" t="s">
        <v>165</v>
      </c>
      <c r="C126" s="170">
        <v>1508</v>
      </c>
      <c r="D126" s="170" t="s">
        <v>59</v>
      </c>
      <c r="E126" s="171">
        <v>60.76</v>
      </c>
      <c r="F126" s="171">
        <v>0</v>
      </c>
      <c r="G126" s="171">
        <v>0</v>
      </c>
      <c r="H126" s="171">
        <v>0</v>
      </c>
      <c r="I126" s="171">
        <v>3.33</v>
      </c>
      <c r="J126" s="171">
        <f t="shared" si="9"/>
        <v>64.09</v>
      </c>
      <c r="K126" s="171">
        <f t="shared" si="10"/>
        <v>689.86</v>
      </c>
      <c r="L126" s="171">
        <f t="shared" si="11"/>
        <v>758.84600000000012</v>
      </c>
      <c r="M126" s="176" t="s">
        <v>58</v>
      </c>
    </row>
    <row r="127" spans="1:13" x14ac:dyDescent="0.2">
      <c r="A127" s="170">
        <v>125</v>
      </c>
      <c r="B127" s="174" t="s">
        <v>166</v>
      </c>
      <c r="C127" s="170">
        <v>1601</v>
      </c>
      <c r="D127" s="170" t="s">
        <v>59</v>
      </c>
      <c r="E127" s="171">
        <v>60.76</v>
      </c>
      <c r="F127" s="171">
        <v>0</v>
      </c>
      <c r="G127" s="171">
        <v>0</v>
      </c>
      <c r="H127" s="171">
        <v>0</v>
      </c>
      <c r="I127" s="171">
        <v>3.33</v>
      </c>
      <c r="J127" s="171">
        <f t="shared" si="9"/>
        <v>64.09</v>
      </c>
      <c r="K127" s="171">
        <f t="shared" si="10"/>
        <v>689.86</v>
      </c>
      <c r="L127" s="171">
        <f t="shared" si="11"/>
        <v>758.84600000000012</v>
      </c>
      <c r="M127" s="176" t="s">
        <v>58</v>
      </c>
    </row>
    <row r="128" spans="1:13" x14ac:dyDescent="0.2">
      <c r="A128" s="170">
        <v>126</v>
      </c>
      <c r="B128" s="174" t="s">
        <v>166</v>
      </c>
      <c r="C128" s="170">
        <v>1602</v>
      </c>
      <c r="D128" s="170" t="s">
        <v>60</v>
      </c>
      <c r="E128" s="171">
        <v>41.28</v>
      </c>
      <c r="F128" s="171">
        <v>0</v>
      </c>
      <c r="G128" s="171">
        <v>0</v>
      </c>
      <c r="H128" s="171">
        <v>0</v>
      </c>
      <c r="I128" s="171">
        <v>3.19</v>
      </c>
      <c r="J128" s="171">
        <f t="shared" si="9"/>
        <v>44.47</v>
      </c>
      <c r="K128" s="171">
        <f t="shared" si="10"/>
        <v>478.68</v>
      </c>
      <c r="L128" s="171">
        <f t="shared" si="11"/>
        <v>526.548</v>
      </c>
      <c r="M128" s="176" t="s">
        <v>58</v>
      </c>
    </row>
    <row r="129" spans="1:13" x14ac:dyDescent="0.2">
      <c r="A129" s="170">
        <v>127</v>
      </c>
      <c r="B129" s="174" t="s">
        <v>166</v>
      </c>
      <c r="C129" s="170">
        <v>1603</v>
      </c>
      <c r="D129" s="170" t="s">
        <v>60</v>
      </c>
      <c r="E129" s="171">
        <v>41.28</v>
      </c>
      <c r="F129" s="171">
        <v>0</v>
      </c>
      <c r="G129" s="171">
        <v>0</v>
      </c>
      <c r="H129" s="171">
        <v>0</v>
      </c>
      <c r="I129" s="171">
        <v>3.19</v>
      </c>
      <c r="J129" s="171">
        <f t="shared" si="9"/>
        <v>44.47</v>
      </c>
      <c r="K129" s="171">
        <f t="shared" si="10"/>
        <v>478.68</v>
      </c>
      <c r="L129" s="171">
        <f t="shared" si="11"/>
        <v>526.548</v>
      </c>
      <c r="M129" s="176" t="s">
        <v>58</v>
      </c>
    </row>
    <row r="130" spans="1:13" x14ac:dyDescent="0.2">
      <c r="A130" s="170">
        <v>128</v>
      </c>
      <c r="B130" s="174" t="s">
        <v>166</v>
      </c>
      <c r="C130" s="170">
        <v>1604</v>
      </c>
      <c r="D130" s="170" t="s">
        <v>59</v>
      </c>
      <c r="E130" s="171">
        <v>60.76</v>
      </c>
      <c r="F130" s="171">
        <v>0</v>
      </c>
      <c r="G130" s="171">
        <v>0</v>
      </c>
      <c r="H130" s="171">
        <v>0</v>
      </c>
      <c r="I130" s="171">
        <v>3.33</v>
      </c>
      <c r="J130" s="171">
        <f t="shared" si="9"/>
        <v>64.09</v>
      </c>
      <c r="K130" s="171">
        <f t="shared" si="10"/>
        <v>689.86</v>
      </c>
      <c r="L130" s="171">
        <f t="shared" si="11"/>
        <v>758.84600000000012</v>
      </c>
      <c r="M130" s="176" t="s">
        <v>58</v>
      </c>
    </row>
    <row r="131" spans="1:13" x14ac:dyDescent="0.2">
      <c r="A131" s="170">
        <v>129</v>
      </c>
      <c r="B131" s="174" t="s">
        <v>166</v>
      </c>
      <c r="C131" s="170">
        <v>1605</v>
      </c>
      <c r="D131" s="170" t="s">
        <v>59</v>
      </c>
      <c r="E131" s="171">
        <v>60.76</v>
      </c>
      <c r="F131" s="171">
        <v>0</v>
      </c>
      <c r="G131" s="171">
        <v>0</v>
      </c>
      <c r="H131" s="171">
        <v>0</v>
      </c>
      <c r="I131" s="171">
        <v>3.33</v>
      </c>
      <c r="J131" s="171">
        <f t="shared" ref="J131:J162" si="12">SUM(E131:I131)</f>
        <v>64.09</v>
      </c>
      <c r="K131" s="171">
        <f t="shared" ref="K131:K162" si="13">ROUND(J131*10.764,2)</f>
        <v>689.86</v>
      </c>
      <c r="L131" s="171">
        <f t="shared" ref="L131:L162" si="14">K131*1.1</f>
        <v>758.84600000000012</v>
      </c>
      <c r="M131" s="176" t="s">
        <v>58</v>
      </c>
    </row>
    <row r="132" spans="1:13" x14ac:dyDescent="0.2">
      <c r="A132" s="170">
        <v>130</v>
      </c>
      <c r="B132" s="174" t="s">
        <v>166</v>
      </c>
      <c r="C132" s="170">
        <v>1606</v>
      </c>
      <c r="D132" s="170" t="s">
        <v>60</v>
      </c>
      <c r="E132" s="171">
        <v>38.85</v>
      </c>
      <c r="F132" s="171">
        <v>0</v>
      </c>
      <c r="G132" s="171">
        <v>0</v>
      </c>
      <c r="H132" s="171">
        <v>0</v>
      </c>
      <c r="I132" s="171">
        <v>3.19</v>
      </c>
      <c r="J132" s="171">
        <f t="shared" si="12"/>
        <v>42.04</v>
      </c>
      <c r="K132" s="171">
        <f t="shared" si="13"/>
        <v>452.52</v>
      </c>
      <c r="L132" s="171">
        <f t="shared" si="14"/>
        <v>497.77200000000005</v>
      </c>
      <c r="M132" s="176" t="s">
        <v>58</v>
      </c>
    </row>
    <row r="133" spans="1:13" x14ac:dyDescent="0.2">
      <c r="A133" s="170">
        <v>131</v>
      </c>
      <c r="B133" s="174" t="s">
        <v>166</v>
      </c>
      <c r="C133" s="170">
        <v>1607</v>
      </c>
      <c r="D133" s="170" t="s">
        <v>60</v>
      </c>
      <c r="E133" s="171">
        <v>38.85</v>
      </c>
      <c r="F133" s="171">
        <v>0</v>
      </c>
      <c r="G133" s="171">
        <v>0</v>
      </c>
      <c r="H133" s="171">
        <v>0</v>
      </c>
      <c r="I133" s="171">
        <v>3.19</v>
      </c>
      <c r="J133" s="171">
        <f t="shared" si="12"/>
        <v>42.04</v>
      </c>
      <c r="K133" s="171">
        <f t="shared" si="13"/>
        <v>452.52</v>
      </c>
      <c r="L133" s="171">
        <f t="shared" si="14"/>
        <v>497.77200000000005</v>
      </c>
      <c r="M133" s="176" t="s">
        <v>58</v>
      </c>
    </row>
    <row r="134" spans="1:13" x14ac:dyDescent="0.2">
      <c r="A134" s="170">
        <v>132</v>
      </c>
      <c r="B134" s="174" t="s">
        <v>166</v>
      </c>
      <c r="C134" s="170">
        <v>1608</v>
      </c>
      <c r="D134" s="170" t="s">
        <v>59</v>
      </c>
      <c r="E134" s="171">
        <v>60.76</v>
      </c>
      <c r="F134" s="171">
        <v>0</v>
      </c>
      <c r="G134" s="171">
        <v>0</v>
      </c>
      <c r="H134" s="171">
        <v>0</v>
      </c>
      <c r="I134" s="171">
        <v>3.33</v>
      </c>
      <c r="J134" s="171">
        <f t="shared" si="12"/>
        <v>64.09</v>
      </c>
      <c r="K134" s="171">
        <f t="shared" si="13"/>
        <v>689.86</v>
      </c>
      <c r="L134" s="171">
        <f t="shared" si="14"/>
        <v>758.84600000000012</v>
      </c>
      <c r="M134" s="176" t="s">
        <v>58</v>
      </c>
    </row>
    <row r="135" spans="1:13" x14ac:dyDescent="0.2">
      <c r="A135" s="170">
        <v>133</v>
      </c>
      <c r="B135" s="174" t="s">
        <v>167</v>
      </c>
      <c r="C135" s="170">
        <v>1701</v>
      </c>
      <c r="D135" s="170" t="s">
        <v>59</v>
      </c>
      <c r="E135" s="171">
        <v>60.76</v>
      </c>
      <c r="F135" s="171">
        <v>0</v>
      </c>
      <c r="G135" s="171">
        <v>0</v>
      </c>
      <c r="H135" s="171">
        <v>0</v>
      </c>
      <c r="I135" s="171">
        <v>3.33</v>
      </c>
      <c r="J135" s="171">
        <f t="shared" si="12"/>
        <v>64.09</v>
      </c>
      <c r="K135" s="171">
        <f t="shared" si="13"/>
        <v>689.86</v>
      </c>
      <c r="L135" s="171">
        <f t="shared" si="14"/>
        <v>758.84600000000012</v>
      </c>
      <c r="M135" s="176" t="s">
        <v>58</v>
      </c>
    </row>
    <row r="136" spans="1:13" x14ac:dyDescent="0.2">
      <c r="A136" s="170">
        <v>134</v>
      </c>
      <c r="B136" s="174" t="s">
        <v>167</v>
      </c>
      <c r="C136" s="170">
        <v>1702</v>
      </c>
      <c r="D136" s="170" t="s">
        <v>60</v>
      </c>
      <c r="E136" s="171">
        <v>41.28</v>
      </c>
      <c r="F136" s="171">
        <v>0</v>
      </c>
      <c r="G136" s="171">
        <v>0</v>
      </c>
      <c r="H136" s="171">
        <v>0</v>
      </c>
      <c r="I136" s="171">
        <v>3.19</v>
      </c>
      <c r="J136" s="171">
        <f t="shared" si="12"/>
        <v>44.47</v>
      </c>
      <c r="K136" s="171">
        <f t="shared" si="13"/>
        <v>478.68</v>
      </c>
      <c r="L136" s="171">
        <f t="shared" si="14"/>
        <v>526.548</v>
      </c>
      <c r="M136" s="176" t="s">
        <v>58</v>
      </c>
    </row>
    <row r="137" spans="1:13" hidden="1" x14ac:dyDescent="0.2">
      <c r="A137" s="170">
        <v>135</v>
      </c>
      <c r="B137" s="174" t="s">
        <v>167</v>
      </c>
      <c r="C137" s="170">
        <v>1703</v>
      </c>
      <c r="D137" s="170" t="s">
        <v>157</v>
      </c>
      <c r="E137" s="171">
        <v>0</v>
      </c>
      <c r="F137" s="171">
        <v>0</v>
      </c>
      <c r="G137" s="171">
        <v>0</v>
      </c>
      <c r="H137" s="171">
        <v>0</v>
      </c>
      <c r="I137" s="171">
        <v>0</v>
      </c>
      <c r="J137" s="171">
        <f t="shared" si="12"/>
        <v>0</v>
      </c>
      <c r="K137" s="171">
        <f t="shared" si="13"/>
        <v>0</v>
      </c>
      <c r="L137" s="171">
        <f t="shared" si="14"/>
        <v>0</v>
      </c>
      <c r="M137" s="176" t="s">
        <v>157</v>
      </c>
    </row>
    <row r="138" spans="1:13" x14ac:dyDescent="0.2">
      <c r="A138" s="170">
        <v>136</v>
      </c>
      <c r="B138" s="174" t="s">
        <v>167</v>
      </c>
      <c r="C138" s="170">
        <v>1704</v>
      </c>
      <c r="D138" s="170" t="s">
        <v>59</v>
      </c>
      <c r="E138" s="171">
        <v>60.76</v>
      </c>
      <c r="F138" s="171">
        <v>0</v>
      </c>
      <c r="G138" s="171">
        <v>0</v>
      </c>
      <c r="H138" s="171">
        <v>0</v>
      </c>
      <c r="I138" s="171">
        <v>3.33</v>
      </c>
      <c r="J138" s="171">
        <f t="shared" si="12"/>
        <v>64.09</v>
      </c>
      <c r="K138" s="171">
        <f t="shared" si="13"/>
        <v>689.86</v>
      </c>
      <c r="L138" s="171">
        <f t="shared" si="14"/>
        <v>758.84600000000012</v>
      </c>
      <c r="M138" s="176" t="s">
        <v>58</v>
      </c>
    </row>
    <row r="139" spans="1:13" x14ac:dyDescent="0.2">
      <c r="A139" s="170">
        <v>137</v>
      </c>
      <c r="B139" s="174" t="s">
        <v>167</v>
      </c>
      <c r="C139" s="170">
        <v>1705</v>
      </c>
      <c r="D139" s="170" t="s">
        <v>59</v>
      </c>
      <c r="E139" s="171">
        <v>60.76</v>
      </c>
      <c r="F139" s="171">
        <v>0</v>
      </c>
      <c r="G139" s="171">
        <v>0</v>
      </c>
      <c r="H139" s="171">
        <v>0</v>
      </c>
      <c r="I139" s="171">
        <v>3.33</v>
      </c>
      <c r="J139" s="171">
        <f t="shared" si="12"/>
        <v>64.09</v>
      </c>
      <c r="K139" s="171">
        <f t="shared" si="13"/>
        <v>689.86</v>
      </c>
      <c r="L139" s="171">
        <f t="shared" si="14"/>
        <v>758.84600000000012</v>
      </c>
      <c r="M139" s="176" t="s">
        <v>58</v>
      </c>
    </row>
    <row r="140" spans="1:13" x14ac:dyDescent="0.2">
      <c r="A140" s="170">
        <v>138</v>
      </c>
      <c r="B140" s="174" t="s">
        <v>167</v>
      </c>
      <c r="C140" s="170">
        <v>1706</v>
      </c>
      <c r="D140" s="170" t="s">
        <v>60</v>
      </c>
      <c r="E140" s="171">
        <v>38.85</v>
      </c>
      <c r="F140" s="171">
        <v>0</v>
      </c>
      <c r="G140" s="171">
        <v>0</v>
      </c>
      <c r="H140" s="171">
        <v>0</v>
      </c>
      <c r="I140" s="171">
        <v>3.19</v>
      </c>
      <c r="J140" s="171">
        <f t="shared" si="12"/>
        <v>42.04</v>
      </c>
      <c r="K140" s="171">
        <f t="shared" si="13"/>
        <v>452.52</v>
      </c>
      <c r="L140" s="171">
        <f t="shared" si="14"/>
        <v>497.77200000000005</v>
      </c>
      <c r="M140" s="176" t="s">
        <v>58</v>
      </c>
    </row>
    <row r="141" spans="1:13" x14ac:dyDescent="0.2">
      <c r="A141" s="170">
        <v>139</v>
      </c>
      <c r="B141" s="174" t="s">
        <v>167</v>
      </c>
      <c r="C141" s="170">
        <v>1707</v>
      </c>
      <c r="D141" s="170" t="s">
        <v>60</v>
      </c>
      <c r="E141" s="171">
        <v>38.85</v>
      </c>
      <c r="F141" s="171">
        <v>0</v>
      </c>
      <c r="G141" s="171">
        <v>0</v>
      </c>
      <c r="H141" s="171">
        <v>0</v>
      </c>
      <c r="I141" s="171">
        <v>3.19</v>
      </c>
      <c r="J141" s="171">
        <f t="shared" si="12"/>
        <v>42.04</v>
      </c>
      <c r="K141" s="171">
        <f t="shared" si="13"/>
        <v>452.52</v>
      </c>
      <c r="L141" s="171">
        <f t="shared" si="14"/>
        <v>497.77200000000005</v>
      </c>
      <c r="M141" s="176" t="s">
        <v>58</v>
      </c>
    </row>
    <row r="142" spans="1:13" x14ac:dyDescent="0.2">
      <c r="A142" s="170">
        <v>140</v>
      </c>
      <c r="B142" s="174" t="s">
        <v>167</v>
      </c>
      <c r="C142" s="170">
        <v>1708</v>
      </c>
      <c r="D142" s="170" t="s">
        <v>59</v>
      </c>
      <c r="E142" s="171">
        <v>60.76</v>
      </c>
      <c r="F142" s="171">
        <v>0</v>
      </c>
      <c r="G142" s="171">
        <v>0</v>
      </c>
      <c r="H142" s="171">
        <v>0</v>
      </c>
      <c r="I142" s="171">
        <v>3.33</v>
      </c>
      <c r="J142" s="171">
        <f t="shared" si="12"/>
        <v>64.09</v>
      </c>
      <c r="K142" s="171">
        <f t="shared" si="13"/>
        <v>689.86</v>
      </c>
      <c r="L142" s="171">
        <f t="shared" si="14"/>
        <v>758.84600000000012</v>
      </c>
      <c r="M142" s="176" t="s">
        <v>58</v>
      </c>
    </row>
    <row r="143" spans="1:13" x14ac:dyDescent="0.2">
      <c r="A143" s="170">
        <v>141</v>
      </c>
      <c r="B143" s="174" t="s">
        <v>168</v>
      </c>
      <c r="C143" s="170">
        <v>1801</v>
      </c>
      <c r="D143" s="170" t="s">
        <v>59</v>
      </c>
      <c r="E143" s="171">
        <v>60.76</v>
      </c>
      <c r="F143" s="171">
        <v>0</v>
      </c>
      <c r="G143" s="171">
        <v>0</v>
      </c>
      <c r="H143" s="171">
        <v>0</v>
      </c>
      <c r="I143" s="171">
        <v>3.33</v>
      </c>
      <c r="J143" s="171">
        <f t="shared" si="12"/>
        <v>64.09</v>
      </c>
      <c r="K143" s="171">
        <f t="shared" si="13"/>
        <v>689.86</v>
      </c>
      <c r="L143" s="171">
        <f t="shared" si="14"/>
        <v>758.84600000000012</v>
      </c>
      <c r="M143" s="176" t="s">
        <v>58</v>
      </c>
    </row>
    <row r="144" spans="1:13" x14ac:dyDescent="0.2">
      <c r="A144" s="170">
        <v>142</v>
      </c>
      <c r="B144" s="174" t="s">
        <v>168</v>
      </c>
      <c r="C144" s="170">
        <v>1802</v>
      </c>
      <c r="D144" s="170" t="s">
        <v>60</v>
      </c>
      <c r="E144" s="171">
        <v>41.28</v>
      </c>
      <c r="F144" s="171">
        <v>0</v>
      </c>
      <c r="G144" s="171">
        <v>0</v>
      </c>
      <c r="H144" s="171">
        <v>0</v>
      </c>
      <c r="I144" s="171">
        <v>3.19</v>
      </c>
      <c r="J144" s="171">
        <f t="shared" si="12"/>
        <v>44.47</v>
      </c>
      <c r="K144" s="171">
        <f t="shared" si="13"/>
        <v>478.68</v>
      </c>
      <c r="L144" s="171">
        <f t="shared" si="14"/>
        <v>526.548</v>
      </c>
      <c r="M144" s="176" t="s">
        <v>58</v>
      </c>
    </row>
    <row r="145" spans="1:13" x14ac:dyDescent="0.2">
      <c r="A145" s="170">
        <v>143</v>
      </c>
      <c r="B145" s="174" t="s">
        <v>168</v>
      </c>
      <c r="C145" s="170">
        <v>1803</v>
      </c>
      <c r="D145" s="170" t="s">
        <v>60</v>
      </c>
      <c r="E145" s="171">
        <v>41.28</v>
      </c>
      <c r="F145" s="171">
        <v>0</v>
      </c>
      <c r="G145" s="171">
        <v>0</v>
      </c>
      <c r="H145" s="171">
        <v>0</v>
      </c>
      <c r="I145" s="171">
        <v>3.19</v>
      </c>
      <c r="J145" s="171">
        <f t="shared" si="12"/>
        <v>44.47</v>
      </c>
      <c r="K145" s="171">
        <f t="shared" si="13"/>
        <v>478.68</v>
      </c>
      <c r="L145" s="171">
        <f t="shared" si="14"/>
        <v>526.548</v>
      </c>
      <c r="M145" s="176" t="s">
        <v>58</v>
      </c>
    </row>
    <row r="146" spans="1:13" x14ac:dyDescent="0.2">
      <c r="A146" s="170">
        <v>144</v>
      </c>
      <c r="B146" s="174" t="s">
        <v>168</v>
      </c>
      <c r="C146" s="170">
        <v>1804</v>
      </c>
      <c r="D146" s="170" t="s">
        <v>59</v>
      </c>
      <c r="E146" s="171">
        <v>60.76</v>
      </c>
      <c r="F146" s="171">
        <v>0</v>
      </c>
      <c r="G146" s="171">
        <v>0</v>
      </c>
      <c r="H146" s="171">
        <v>0</v>
      </c>
      <c r="I146" s="171">
        <v>3.33</v>
      </c>
      <c r="J146" s="171">
        <f t="shared" si="12"/>
        <v>64.09</v>
      </c>
      <c r="K146" s="171">
        <f t="shared" si="13"/>
        <v>689.86</v>
      </c>
      <c r="L146" s="171">
        <f t="shared" si="14"/>
        <v>758.84600000000012</v>
      </c>
      <c r="M146" s="176" t="s">
        <v>58</v>
      </c>
    </row>
    <row r="147" spans="1:13" x14ac:dyDescent="0.2">
      <c r="A147" s="170">
        <v>145</v>
      </c>
      <c r="B147" s="174" t="s">
        <v>168</v>
      </c>
      <c r="C147" s="170">
        <v>1805</v>
      </c>
      <c r="D147" s="170" t="s">
        <v>59</v>
      </c>
      <c r="E147" s="171">
        <v>60.76</v>
      </c>
      <c r="F147" s="171">
        <v>0</v>
      </c>
      <c r="G147" s="171">
        <v>0</v>
      </c>
      <c r="H147" s="171">
        <v>0</v>
      </c>
      <c r="I147" s="171">
        <v>3.33</v>
      </c>
      <c r="J147" s="171">
        <f t="shared" si="12"/>
        <v>64.09</v>
      </c>
      <c r="K147" s="171">
        <f t="shared" si="13"/>
        <v>689.86</v>
      </c>
      <c r="L147" s="171">
        <f t="shared" si="14"/>
        <v>758.84600000000012</v>
      </c>
      <c r="M147" s="176" t="s">
        <v>58</v>
      </c>
    </row>
    <row r="148" spans="1:13" x14ac:dyDescent="0.2">
      <c r="A148" s="170">
        <v>146</v>
      </c>
      <c r="B148" s="174" t="s">
        <v>168</v>
      </c>
      <c r="C148" s="170">
        <v>1806</v>
      </c>
      <c r="D148" s="170" t="s">
        <v>60</v>
      </c>
      <c r="E148" s="171">
        <v>38.85</v>
      </c>
      <c r="F148" s="171">
        <v>0</v>
      </c>
      <c r="G148" s="171">
        <v>0</v>
      </c>
      <c r="H148" s="171">
        <v>0</v>
      </c>
      <c r="I148" s="171">
        <v>3.19</v>
      </c>
      <c r="J148" s="171">
        <f t="shared" si="12"/>
        <v>42.04</v>
      </c>
      <c r="K148" s="171">
        <f t="shared" si="13"/>
        <v>452.52</v>
      </c>
      <c r="L148" s="171">
        <f t="shared" si="14"/>
        <v>497.77200000000005</v>
      </c>
      <c r="M148" s="176" t="s">
        <v>58</v>
      </c>
    </row>
    <row r="149" spans="1:13" x14ac:dyDescent="0.2">
      <c r="A149" s="170">
        <v>147</v>
      </c>
      <c r="B149" s="174" t="s">
        <v>168</v>
      </c>
      <c r="C149" s="170">
        <v>1807</v>
      </c>
      <c r="D149" s="170" t="s">
        <v>60</v>
      </c>
      <c r="E149" s="171">
        <v>38.85</v>
      </c>
      <c r="F149" s="171">
        <v>0</v>
      </c>
      <c r="G149" s="171">
        <v>0</v>
      </c>
      <c r="H149" s="171">
        <v>0</v>
      </c>
      <c r="I149" s="171">
        <v>3.19</v>
      </c>
      <c r="J149" s="171">
        <f t="shared" si="12"/>
        <v>42.04</v>
      </c>
      <c r="K149" s="171">
        <f t="shared" si="13"/>
        <v>452.52</v>
      </c>
      <c r="L149" s="171">
        <f t="shared" si="14"/>
        <v>497.77200000000005</v>
      </c>
      <c r="M149" s="176" t="s">
        <v>58</v>
      </c>
    </row>
    <row r="150" spans="1:13" x14ac:dyDescent="0.2">
      <c r="A150" s="170">
        <v>148</v>
      </c>
      <c r="B150" s="174" t="s">
        <v>168</v>
      </c>
      <c r="C150" s="170">
        <v>1808</v>
      </c>
      <c r="D150" s="170" t="s">
        <v>59</v>
      </c>
      <c r="E150" s="171">
        <v>60.76</v>
      </c>
      <c r="F150" s="171">
        <v>0</v>
      </c>
      <c r="G150" s="171">
        <v>0</v>
      </c>
      <c r="H150" s="171">
        <v>0</v>
      </c>
      <c r="I150" s="171">
        <v>3.33</v>
      </c>
      <c r="J150" s="171">
        <f t="shared" si="12"/>
        <v>64.09</v>
      </c>
      <c r="K150" s="171">
        <f t="shared" si="13"/>
        <v>689.86</v>
      </c>
      <c r="L150" s="171">
        <f t="shared" si="14"/>
        <v>758.84600000000012</v>
      </c>
      <c r="M150" s="176" t="s">
        <v>58</v>
      </c>
    </row>
    <row r="151" spans="1:13" x14ac:dyDescent="0.2">
      <c r="A151" s="170">
        <v>149</v>
      </c>
      <c r="B151" s="174" t="s">
        <v>169</v>
      </c>
      <c r="C151" s="170">
        <v>1901</v>
      </c>
      <c r="D151" s="170" t="s">
        <v>59</v>
      </c>
      <c r="E151" s="171">
        <v>60.76</v>
      </c>
      <c r="F151" s="171">
        <v>0</v>
      </c>
      <c r="G151" s="171">
        <v>0</v>
      </c>
      <c r="H151" s="171">
        <v>0</v>
      </c>
      <c r="I151" s="171">
        <v>3.33</v>
      </c>
      <c r="J151" s="171">
        <f t="shared" si="12"/>
        <v>64.09</v>
      </c>
      <c r="K151" s="171">
        <f t="shared" si="13"/>
        <v>689.86</v>
      </c>
      <c r="L151" s="171">
        <f t="shared" si="14"/>
        <v>758.84600000000012</v>
      </c>
      <c r="M151" s="176" t="s">
        <v>58</v>
      </c>
    </row>
    <row r="152" spans="1:13" x14ac:dyDescent="0.2">
      <c r="A152" s="170">
        <v>150</v>
      </c>
      <c r="B152" s="174" t="s">
        <v>169</v>
      </c>
      <c r="C152" s="170">
        <v>1902</v>
      </c>
      <c r="D152" s="170" t="s">
        <v>60</v>
      </c>
      <c r="E152" s="171">
        <v>41.28</v>
      </c>
      <c r="F152" s="171">
        <v>0</v>
      </c>
      <c r="G152" s="171">
        <v>0</v>
      </c>
      <c r="H152" s="171">
        <v>0</v>
      </c>
      <c r="I152" s="171">
        <v>3.19</v>
      </c>
      <c r="J152" s="171">
        <f t="shared" si="12"/>
        <v>44.47</v>
      </c>
      <c r="K152" s="171">
        <f t="shared" si="13"/>
        <v>478.68</v>
      </c>
      <c r="L152" s="171">
        <f t="shared" si="14"/>
        <v>526.548</v>
      </c>
      <c r="M152" s="176" t="s">
        <v>58</v>
      </c>
    </row>
    <row r="153" spans="1:13" x14ac:dyDescent="0.2">
      <c r="A153" s="170">
        <v>151</v>
      </c>
      <c r="B153" s="174" t="s">
        <v>169</v>
      </c>
      <c r="C153" s="170">
        <v>1903</v>
      </c>
      <c r="D153" s="170" t="s">
        <v>60</v>
      </c>
      <c r="E153" s="171">
        <v>41.28</v>
      </c>
      <c r="F153" s="171">
        <v>0</v>
      </c>
      <c r="G153" s="171">
        <v>0</v>
      </c>
      <c r="H153" s="171">
        <v>0</v>
      </c>
      <c r="I153" s="171">
        <v>3.19</v>
      </c>
      <c r="J153" s="171">
        <f t="shared" si="12"/>
        <v>44.47</v>
      </c>
      <c r="K153" s="171">
        <f t="shared" si="13"/>
        <v>478.68</v>
      </c>
      <c r="L153" s="171">
        <f t="shared" si="14"/>
        <v>526.548</v>
      </c>
      <c r="M153" s="176" t="s">
        <v>58</v>
      </c>
    </row>
    <row r="154" spans="1:13" x14ac:dyDescent="0.2">
      <c r="A154" s="170">
        <v>152</v>
      </c>
      <c r="B154" s="174" t="s">
        <v>169</v>
      </c>
      <c r="C154" s="170">
        <v>1904</v>
      </c>
      <c r="D154" s="170" t="s">
        <v>59</v>
      </c>
      <c r="E154" s="171">
        <v>60.76</v>
      </c>
      <c r="F154" s="171">
        <v>0</v>
      </c>
      <c r="G154" s="171">
        <v>0</v>
      </c>
      <c r="H154" s="171">
        <v>0</v>
      </c>
      <c r="I154" s="171">
        <v>3.33</v>
      </c>
      <c r="J154" s="171">
        <f t="shared" si="12"/>
        <v>64.09</v>
      </c>
      <c r="K154" s="171">
        <f t="shared" si="13"/>
        <v>689.86</v>
      </c>
      <c r="L154" s="171">
        <f t="shared" si="14"/>
        <v>758.84600000000012</v>
      </c>
      <c r="M154" s="176" t="s">
        <v>58</v>
      </c>
    </row>
    <row r="155" spans="1:13" x14ac:dyDescent="0.2">
      <c r="A155" s="170">
        <v>153</v>
      </c>
      <c r="B155" s="174" t="s">
        <v>169</v>
      </c>
      <c r="C155" s="170">
        <v>1905</v>
      </c>
      <c r="D155" s="170" t="s">
        <v>59</v>
      </c>
      <c r="E155" s="171">
        <v>60.76</v>
      </c>
      <c r="F155" s="171">
        <v>0</v>
      </c>
      <c r="G155" s="171">
        <v>0</v>
      </c>
      <c r="H155" s="171">
        <v>0</v>
      </c>
      <c r="I155" s="171">
        <v>3.33</v>
      </c>
      <c r="J155" s="171">
        <f t="shared" si="12"/>
        <v>64.09</v>
      </c>
      <c r="K155" s="171">
        <f t="shared" si="13"/>
        <v>689.86</v>
      </c>
      <c r="L155" s="171">
        <f t="shared" si="14"/>
        <v>758.84600000000012</v>
      </c>
      <c r="M155" s="176" t="s">
        <v>58</v>
      </c>
    </row>
    <row r="156" spans="1:13" x14ac:dyDescent="0.2">
      <c r="A156" s="170">
        <v>154</v>
      </c>
      <c r="B156" s="174" t="s">
        <v>169</v>
      </c>
      <c r="C156" s="170">
        <v>1906</v>
      </c>
      <c r="D156" s="170" t="s">
        <v>60</v>
      </c>
      <c r="E156" s="171">
        <v>38.85</v>
      </c>
      <c r="F156" s="171">
        <v>0</v>
      </c>
      <c r="G156" s="171">
        <v>0</v>
      </c>
      <c r="H156" s="171">
        <v>0</v>
      </c>
      <c r="I156" s="171">
        <v>3.19</v>
      </c>
      <c r="J156" s="171">
        <f t="shared" si="12"/>
        <v>42.04</v>
      </c>
      <c r="K156" s="171">
        <f t="shared" si="13"/>
        <v>452.52</v>
      </c>
      <c r="L156" s="171">
        <f t="shared" si="14"/>
        <v>497.77200000000005</v>
      </c>
      <c r="M156" s="176" t="s">
        <v>58</v>
      </c>
    </row>
    <row r="157" spans="1:13" x14ac:dyDescent="0.2">
      <c r="A157" s="170">
        <v>155</v>
      </c>
      <c r="B157" s="174" t="s">
        <v>169</v>
      </c>
      <c r="C157" s="170">
        <v>1907</v>
      </c>
      <c r="D157" s="170" t="s">
        <v>60</v>
      </c>
      <c r="E157" s="171">
        <v>38.85</v>
      </c>
      <c r="F157" s="171">
        <v>0</v>
      </c>
      <c r="G157" s="171">
        <v>0</v>
      </c>
      <c r="H157" s="171">
        <v>0</v>
      </c>
      <c r="I157" s="171">
        <v>3.19</v>
      </c>
      <c r="J157" s="171">
        <f t="shared" si="12"/>
        <v>42.04</v>
      </c>
      <c r="K157" s="171">
        <f t="shared" si="13"/>
        <v>452.52</v>
      </c>
      <c r="L157" s="171">
        <f t="shared" si="14"/>
        <v>497.77200000000005</v>
      </c>
      <c r="M157" s="176" t="s">
        <v>58</v>
      </c>
    </row>
    <row r="158" spans="1:13" x14ac:dyDescent="0.2">
      <c r="A158" s="170">
        <v>156</v>
      </c>
      <c r="B158" s="174" t="s">
        <v>169</v>
      </c>
      <c r="C158" s="170">
        <v>1908</v>
      </c>
      <c r="D158" s="170" t="s">
        <v>59</v>
      </c>
      <c r="E158" s="171">
        <v>60.76</v>
      </c>
      <c r="F158" s="171">
        <v>0</v>
      </c>
      <c r="G158" s="171">
        <v>0</v>
      </c>
      <c r="H158" s="171">
        <v>0</v>
      </c>
      <c r="I158" s="171">
        <v>3.33</v>
      </c>
      <c r="J158" s="171">
        <f t="shared" si="12"/>
        <v>64.09</v>
      </c>
      <c r="K158" s="171">
        <f t="shared" si="13"/>
        <v>689.86</v>
      </c>
      <c r="L158" s="171">
        <f t="shared" si="14"/>
        <v>758.84600000000012</v>
      </c>
      <c r="M158" s="176" t="s">
        <v>58</v>
      </c>
    </row>
    <row r="159" spans="1:13" x14ac:dyDescent="0.2">
      <c r="A159" s="170">
        <v>157</v>
      </c>
      <c r="B159" s="174" t="s">
        <v>170</v>
      </c>
      <c r="C159" s="170">
        <v>2001</v>
      </c>
      <c r="D159" s="170" t="s">
        <v>59</v>
      </c>
      <c r="E159" s="171">
        <v>60.76</v>
      </c>
      <c r="F159" s="171">
        <v>0</v>
      </c>
      <c r="G159" s="171">
        <v>0</v>
      </c>
      <c r="H159" s="171">
        <v>0</v>
      </c>
      <c r="I159" s="171">
        <v>3.33</v>
      </c>
      <c r="J159" s="171">
        <f t="shared" si="12"/>
        <v>64.09</v>
      </c>
      <c r="K159" s="171">
        <f t="shared" si="13"/>
        <v>689.86</v>
      </c>
      <c r="L159" s="171">
        <f t="shared" si="14"/>
        <v>758.84600000000012</v>
      </c>
      <c r="M159" s="176" t="s">
        <v>58</v>
      </c>
    </row>
    <row r="160" spans="1:13" x14ac:dyDescent="0.2">
      <c r="A160" s="170">
        <v>158</v>
      </c>
      <c r="B160" s="174" t="s">
        <v>170</v>
      </c>
      <c r="C160" s="170">
        <v>2002</v>
      </c>
      <c r="D160" s="170" t="s">
        <v>60</v>
      </c>
      <c r="E160" s="171">
        <v>41.28</v>
      </c>
      <c r="F160" s="171">
        <v>0</v>
      </c>
      <c r="G160" s="171">
        <v>0</v>
      </c>
      <c r="H160" s="171">
        <v>0</v>
      </c>
      <c r="I160" s="171">
        <v>3.19</v>
      </c>
      <c r="J160" s="171">
        <f t="shared" si="12"/>
        <v>44.47</v>
      </c>
      <c r="K160" s="171">
        <f t="shared" si="13"/>
        <v>478.68</v>
      </c>
      <c r="L160" s="171">
        <f t="shared" si="14"/>
        <v>526.548</v>
      </c>
      <c r="M160" s="176" t="s">
        <v>58</v>
      </c>
    </row>
    <row r="161" spans="1:13" x14ac:dyDescent="0.2">
      <c r="A161" s="170">
        <v>159</v>
      </c>
      <c r="B161" s="174" t="s">
        <v>170</v>
      </c>
      <c r="C161" s="170">
        <v>2003</v>
      </c>
      <c r="D161" s="170" t="s">
        <v>60</v>
      </c>
      <c r="E161" s="171">
        <v>41.28</v>
      </c>
      <c r="F161" s="171">
        <v>0</v>
      </c>
      <c r="G161" s="171">
        <v>0</v>
      </c>
      <c r="H161" s="171">
        <v>0</v>
      </c>
      <c r="I161" s="171">
        <v>3.19</v>
      </c>
      <c r="J161" s="171">
        <f t="shared" si="12"/>
        <v>44.47</v>
      </c>
      <c r="K161" s="171">
        <f t="shared" si="13"/>
        <v>478.68</v>
      </c>
      <c r="L161" s="171">
        <f t="shared" si="14"/>
        <v>526.548</v>
      </c>
      <c r="M161" s="176" t="s">
        <v>58</v>
      </c>
    </row>
    <row r="162" spans="1:13" x14ac:dyDescent="0.2">
      <c r="A162" s="170">
        <v>160</v>
      </c>
      <c r="B162" s="174" t="s">
        <v>170</v>
      </c>
      <c r="C162" s="170">
        <v>2004</v>
      </c>
      <c r="D162" s="170" t="s">
        <v>59</v>
      </c>
      <c r="E162" s="171">
        <v>60.76</v>
      </c>
      <c r="F162" s="171">
        <v>0</v>
      </c>
      <c r="G162" s="171">
        <v>0</v>
      </c>
      <c r="H162" s="171">
        <v>0</v>
      </c>
      <c r="I162" s="171">
        <v>3.33</v>
      </c>
      <c r="J162" s="171">
        <f t="shared" si="12"/>
        <v>64.09</v>
      </c>
      <c r="K162" s="171">
        <f t="shared" si="13"/>
        <v>689.86</v>
      </c>
      <c r="L162" s="171">
        <f t="shared" si="14"/>
        <v>758.84600000000012</v>
      </c>
      <c r="M162" s="176" t="s">
        <v>58</v>
      </c>
    </row>
    <row r="163" spans="1:13" x14ac:dyDescent="0.2">
      <c r="A163" s="170">
        <v>161</v>
      </c>
      <c r="B163" s="174" t="s">
        <v>170</v>
      </c>
      <c r="C163" s="170">
        <v>2005</v>
      </c>
      <c r="D163" s="170" t="s">
        <v>59</v>
      </c>
      <c r="E163" s="171">
        <v>60.76</v>
      </c>
      <c r="F163" s="171">
        <v>0</v>
      </c>
      <c r="G163" s="171">
        <v>0</v>
      </c>
      <c r="H163" s="171">
        <v>0</v>
      </c>
      <c r="I163" s="171">
        <v>3.33</v>
      </c>
      <c r="J163" s="171">
        <f t="shared" ref="J163:J190" si="15">SUM(E163:I163)</f>
        <v>64.09</v>
      </c>
      <c r="K163" s="171">
        <f t="shared" ref="K163:K190" si="16">ROUND(J163*10.764,2)</f>
        <v>689.86</v>
      </c>
      <c r="L163" s="171">
        <f t="shared" ref="L163:L190" si="17">K163*1.1</f>
        <v>758.84600000000012</v>
      </c>
      <c r="M163" s="176" t="s">
        <v>58</v>
      </c>
    </row>
    <row r="164" spans="1:13" x14ac:dyDescent="0.2">
      <c r="A164" s="170">
        <v>162</v>
      </c>
      <c r="B164" s="174" t="s">
        <v>170</v>
      </c>
      <c r="C164" s="170">
        <v>2006</v>
      </c>
      <c r="D164" s="170" t="s">
        <v>60</v>
      </c>
      <c r="E164" s="171">
        <v>38.85</v>
      </c>
      <c r="F164" s="171">
        <v>0</v>
      </c>
      <c r="G164" s="171">
        <v>0</v>
      </c>
      <c r="H164" s="171">
        <v>0</v>
      </c>
      <c r="I164" s="171">
        <v>3.19</v>
      </c>
      <c r="J164" s="171">
        <f t="shared" si="15"/>
        <v>42.04</v>
      </c>
      <c r="K164" s="171">
        <f t="shared" si="16"/>
        <v>452.52</v>
      </c>
      <c r="L164" s="171">
        <f t="shared" si="17"/>
        <v>497.77200000000005</v>
      </c>
      <c r="M164" s="176" t="s">
        <v>58</v>
      </c>
    </row>
    <row r="165" spans="1:13" x14ac:dyDescent="0.2">
      <c r="A165" s="170">
        <v>163</v>
      </c>
      <c r="B165" s="174" t="s">
        <v>170</v>
      </c>
      <c r="C165" s="170">
        <v>2007</v>
      </c>
      <c r="D165" s="170" t="s">
        <v>60</v>
      </c>
      <c r="E165" s="171">
        <v>38.85</v>
      </c>
      <c r="F165" s="171">
        <v>0</v>
      </c>
      <c r="G165" s="171">
        <v>0</v>
      </c>
      <c r="H165" s="171">
        <v>0</v>
      </c>
      <c r="I165" s="171">
        <v>3.19</v>
      </c>
      <c r="J165" s="171">
        <f t="shared" si="15"/>
        <v>42.04</v>
      </c>
      <c r="K165" s="171">
        <f t="shared" si="16"/>
        <v>452.52</v>
      </c>
      <c r="L165" s="171">
        <f t="shared" si="17"/>
        <v>497.77200000000005</v>
      </c>
      <c r="M165" s="176" t="s">
        <v>58</v>
      </c>
    </row>
    <row r="166" spans="1:13" x14ac:dyDescent="0.2">
      <c r="A166" s="170">
        <v>164</v>
      </c>
      <c r="B166" s="174" t="s">
        <v>170</v>
      </c>
      <c r="C166" s="170">
        <v>2008</v>
      </c>
      <c r="D166" s="170" t="s">
        <v>59</v>
      </c>
      <c r="E166" s="171">
        <v>60.76</v>
      </c>
      <c r="F166" s="171">
        <v>0</v>
      </c>
      <c r="G166" s="171">
        <v>0</v>
      </c>
      <c r="H166" s="171">
        <v>0</v>
      </c>
      <c r="I166" s="171">
        <v>3.33</v>
      </c>
      <c r="J166" s="171">
        <f t="shared" si="15"/>
        <v>64.09</v>
      </c>
      <c r="K166" s="171">
        <f t="shared" si="16"/>
        <v>689.86</v>
      </c>
      <c r="L166" s="171">
        <f t="shared" si="17"/>
        <v>758.84600000000012</v>
      </c>
      <c r="M166" s="176" t="s">
        <v>58</v>
      </c>
    </row>
    <row r="167" spans="1:13" x14ac:dyDescent="0.2">
      <c r="A167" s="170">
        <v>165</v>
      </c>
      <c r="B167" s="174" t="s">
        <v>87</v>
      </c>
      <c r="C167" s="170">
        <v>2101</v>
      </c>
      <c r="D167" s="170" t="s">
        <v>59</v>
      </c>
      <c r="E167" s="171">
        <v>60.76</v>
      </c>
      <c r="F167" s="171">
        <v>0</v>
      </c>
      <c r="G167" s="171">
        <v>0</v>
      </c>
      <c r="H167" s="171">
        <v>0</v>
      </c>
      <c r="I167" s="171">
        <v>3.33</v>
      </c>
      <c r="J167" s="171">
        <f t="shared" si="15"/>
        <v>64.09</v>
      </c>
      <c r="K167" s="171">
        <f t="shared" si="16"/>
        <v>689.86</v>
      </c>
      <c r="L167" s="171">
        <f t="shared" si="17"/>
        <v>758.84600000000012</v>
      </c>
      <c r="M167" s="176" t="s">
        <v>58</v>
      </c>
    </row>
    <row r="168" spans="1:13" x14ac:dyDescent="0.2">
      <c r="A168" s="170">
        <v>166</v>
      </c>
      <c r="B168" s="174" t="s">
        <v>87</v>
      </c>
      <c r="C168" s="170">
        <v>2102</v>
      </c>
      <c r="D168" s="170" t="s">
        <v>60</v>
      </c>
      <c r="E168" s="171">
        <v>41.28</v>
      </c>
      <c r="F168" s="171">
        <v>0</v>
      </c>
      <c r="G168" s="171">
        <v>0</v>
      </c>
      <c r="H168" s="171">
        <v>0</v>
      </c>
      <c r="I168" s="171">
        <v>3.19</v>
      </c>
      <c r="J168" s="171">
        <f t="shared" si="15"/>
        <v>44.47</v>
      </c>
      <c r="K168" s="171">
        <f t="shared" si="16"/>
        <v>478.68</v>
      </c>
      <c r="L168" s="171">
        <f t="shared" si="17"/>
        <v>526.548</v>
      </c>
      <c r="M168" s="176" t="s">
        <v>58</v>
      </c>
    </row>
    <row r="169" spans="1:13" x14ac:dyDescent="0.2">
      <c r="A169" s="170">
        <v>167</v>
      </c>
      <c r="B169" s="174" t="s">
        <v>87</v>
      </c>
      <c r="C169" s="170">
        <v>2103</v>
      </c>
      <c r="D169" s="170" t="s">
        <v>60</v>
      </c>
      <c r="E169" s="171">
        <v>41.28</v>
      </c>
      <c r="F169" s="171">
        <v>0</v>
      </c>
      <c r="G169" s="171">
        <v>0</v>
      </c>
      <c r="H169" s="171">
        <v>0</v>
      </c>
      <c r="I169" s="171">
        <v>3.19</v>
      </c>
      <c r="J169" s="171">
        <f t="shared" si="15"/>
        <v>44.47</v>
      </c>
      <c r="K169" s="171">
        <f t="shared" si="16"/>
        <v>478.68</v>
      </c>
      <c r="L169" s="171">
        <f t="shared" si="17"/>
        <v>526.548</v>
      </c>
      <c r="M169" s="176" t="s">
        <v>58</v>
      </c>
    </row>
    <row r="170" spans="1:13" x14ac:dyDescent="0.2">
      <c r="A170" s="170">
        <v>168</v>
      </c>
      <c r="B170" s="174" t="s">
        <v>87</v>
      </c>
      <c r="C170" s="170">
        <v>2104</v>
      </c>
      <c r="D170" s="170" t="s">
        <v>59</v>
      </c>
      <c r="E170" s="171">
        <v>60.76</v>
      </c>
      <c r="F170" s="171">
        <v>0</v>
      </c>
      <c r="G170" s="171">
        <v>0</v>
      </c>
      <c r="H170" s="171">
        <v>0</v>
      </c>
      <c r="I170" s="171">
        <v>3.33</v>
      </c>
      <c r="J170" s="171">
        <f t="shared" si="15"/>
        <v>64.09</v>
      </c>
      <c r="K170" s="171">
        <f t="shared" si="16"/>
        <v>689.86</v>
      </c>
      <c r="L170" s="171">
        <f t="shared" si="17"/>
        <v>758.84600000000012</v>
      </c>
      <c r="M170" s="176" t="s">
        <v>58</v>
      </c>
    </row>
    <row r="171" spans="1:13" x14ac:dyDescent="0.2">
      <c r="A171" s="170">
        <v>169</v>
      </c>
      <c r="B171" s="174" t="s">
        <v>87</v>
      </c>
      <c r="C171" s="170">
        <v>2105</v>
      </c>
      <c r="D171" s="170" t="s">
        <v>59</v>
      </c>
      <c r="E171" s="171">
        <v>60.76</v>
      </c>
      <c r="F171" s="171">
        <v>0</v>
      </c>
      <c r="G171" s="171">
        <v>0</v>
      </c>
      <c r="H171" s="171">
        <v>0</v>
      </c>
      <c r="I171" s="171">
        <v>3.33</v>
      </c>
      <c r="J171" s="171">
        <f t="shared" si="15"/>
        <v>64.09</v>
      </c>
      <c r="K171" s="171">
        <f t="shared" si="16"/>
        <v>689.86</v>
      </c>
      <c r="L171" s="171">
        <f t="shared" si="17"/>
        <v>758.84600000000012</v>
      </c>
      <c r="M171" s="176" t="s">
        <v>58</v>
      </c>
    </row>
    <row r="172" spans="1:13" x14ac:dyDescent="0.2">
      <c r="A172" s="170">
        <v>170</v>
      </c>
      <c r="B172" s="174" t="s">
        <v>87</v>
      </c>
      <c r="C172" s="170">
        <v>2106</v>
      </c>
      <c r="D172" s="170" t="s">
        <v>60</v>
      </c>
      <c r="E172" s="171">
        <v>38.85</v>
      </c>
      <c r="F172" s="171">
        <v>0</v>
      </c>
      <c r="G172" s="171">
        <v>0</v>
      </c>
      <c r="H172" s="171">
        <v>0</v>
      </c>
      <c r="I172" s="171">
        <v>3.19</v>
      </c>
      <c r="J172" s="171">
        <f t="shared" si="15"/>
        <v>42.04</v>
      </c>
      <c r="K172" s="171">
        <f t="shared" si="16"/>
        <v>452.52</v>
      </c>
      <c r="L172" s="171">
        <f t="shared" si="17"/>
        <v>497.77200000000005</v>
      </c>
      <c r="M172" s="176" t="s">
        <v>58</v>
      </c>
    </row>
    <row r="173" spans="1:13" x14ac:dyDescent="0.2">
      <c r="A173" s="170">
        <v>171</v>
      </c>
      <c r="B173" s="174" t="s">
        <v>87</v>
      </c>
      <c r="C173" s="170">
        <v>2107</v>
      </c>
      <c r="D173" s="170" t="s">
        <v>60</v>
      </c>
      <c r="E173" s="171">
        <v>38.85</v>
      </c>
      <c r="F173" s="171">
        <v>0</v>
      </c>
      <c r="G173" s="171">
        <v>0</v>
      </c>
      <c r="H173" s="171">
        <v>0</v>
      </c>
      <c r="I173" s="171">
        <v>3.19</v>
      </c>
      <c r="J173" s="171">
        <f t="shared" si="15"/>
        <v>42.04</v>
      </c>
      <c r="K173" s="171">
        <f t="shared" si="16"/>
        <v>452.52</v>
      </c>
      <c r="L173" s="171">
        <f t="shared" si="17"/>
        <v>497.77200000000005</v>
      </c>
      <c r="M173" s="176" t="s">
        <v>58</v>
      </c>
    </row>
    <row r="174" spans="1:13" x14ac:dyDescent="0.2">
      <c r="A174" s="170">
        <v>172</v>
      </c>
      <c r="B174" s="174" t="s">
        <v>87</v>
      </c>
      <c r="C174" s="170">
        <v>2108</v>
      </c>
      <c r="D174" s="170" t="s">
        <v>59</v>
      </c>
      <c r="E174" s="171">
        <v>60.76</v>
      </c>
      <c r="F174" s="171">
        <v>0</v>
      </c>
      <c r="G174" s="171">
        <v>0</v>
      </c>
      <c r="H174" s="171">
        <v>0</v>
      </c>
      <c r="I174" s="171">
        <v>3.33</v>
      </c>
      <c r="J174" s="171">
        <f t="shared" si="15"/>
        <v>64.09</v>
      </c>
      <c r="K174" s="171">
        <f t="shared" si="16"/>
        <v>689.86</v>
      </c>
      <c r="L174" s="171">
        <f t="shared" si="17"/>
        <v>758.84600000000012</v>
      </c>
      <c r="M174" s="176" t="s">
        <v>58</v>
      </c>
    </row>
    <row r="175" spans="1:13" x14ac:dyDescent="0.2">
      <c r="A175" s="170">
        <v>173</v>
      </c>
      <c r="B175" s="174" t="s">
        <v>88</v>
      </c>
      <c r="C175" s="170">
        <v>2201</v>
      </c>
      <c r="D175" s="170" t="s">
        <v>59</v>
      </c>
      <c r="E175" s="171">
        <v>60.76</v>
      </c>
      <c r="F175" s="171">
        <v>0</v>
      </c>
      <c r="G175" s="171">
        <v>0</v>
      </c>
      <c r="H175" s="171">
        <v>0</v>
      </c>
      <c r="I175" s="171">
        <v>3.33</v>
      </c>
      <c r="J175" s="171">
        <f t="shared" si="15"/>
        <v>64.09</v>
      </c>
      <c r="K175" s="171">
        <f t="shared" si="16"/>
        <v>689.86</v>
      </c>
      <c r="L175" s="171">
        <f t="shared" si="17"/>
        <v>758.84600000000012</v>
      </c>
      <c r="M175" s="176" t="s">
        <v>58</v>
      </c>
    </row>
    <row r="176" spans="1:13" x14ac:dyDescent="0.2">
      <c r="A176" s="170">
        <v>174</v>
      </c>
      <c r="B176" s="174" t="s">
        <v>88</v>
      </c>
      <c r="C176" s="170">
        <v>2202</v>
      </c>
      <c r="D176" s="170" t="s">
        <v>60</v>
      </c>
      <c r="E176" s="171">
        <v>41.28</v>
      </c>
      <c r="F176" s="171">
        <v>0</v>
      </c>
      <c r="G176" s="171">
        <v>0</v>
      </c>
      <c r="H176" s="171">
        <v>0</v>
      </c>
      <c r="I176" s="171">
        <v>3.19</v>
      </c>
      <c r="J176" s="171">
        <f t="shared" si="15"/>
        <v>44.47</v>
      </c>
      <c r="K176" s="171">
        <f t="shared" si="16"/>
        <v>478.68</v>
      </c>
      <c r="L176" s="171">
        <f t="shared" si="17"/>
        <v>526.548</v>
      </c>
      <c r="M176" s="176" t="s">
        <v>58</v>
      </c>
    </row>
    <row r="177" spans="1:13" hidden="1" x14ac:dyDescent="0.2">
      <c r="A177" s="170">
        <v>175</v>
      </c>
      <c r="B177" s="174" t="s">
        <v>88</v>
      </c>
      <c r="C177" s="170">
        <v>2203</v>
      </c>
      <c r="D177" s="170" t="s">
        <v>157</v>
      </c>
      <c r="E177" s="83">
        <v>0</v>
      </c>
      <c r="F177" s="83">
        <v>0</v>
      </c>
      <c r="G177" s="83">
        <v>0</v>
      </c>
      <c r="H177" s="83">
        <v>0</v>
      </c>
      <c r="I177" s="83">
        <v>0</v>
      </c>
      <c r="J177" s="171">
        <f t="shared" si="15"/>
        <v>0</v>
      </c>
      <c r="K177" s="171">
        <f t="shared" si="16"/>
        <v>0</v>
      </c>
      <c r="L177" s="171">
        <f t="shared" si="17"/>
        <v>0</v>
      </c>
      <c r="M177" s="176" t="s">
        <v>157</v>
      </c>
    </row>
    <row r="178" spans="1:13" x14ac:dyDescent="0.2">
      <c r="A178" s="170">
        <v>176</v>
      </c>
      <c r="B178" s="174" t="s">
        <v>88</v>
      </c>
      <c r="C178" s="170">
        <v>2204</v>
      </c>
      <c r="D178" s="170" t="s">
        <v>59</v>
      </c>
      <c r="E178" s="83">
        <v>60.76</v>
      </c>
      <c r="F178" s="83">
        <v>0</v>
      </c>
      <c r="G178" s="83">
        <v>0</v>
      </c>
      <c r="H178" s="83">
        <v>0</v>
      </c>
      <c r="I178" s="83">
        <v>3.33</v>
      </c>
      <c r="J178" s="171">
        <f t="shared" si="15"/>
        <v>64.09</v>
      </c>
      <c r="K178" s="171">
        <f t="shared" si="16"/>
        <v>689.86</v>
      </c>
      <c r="L178" s="171">
        <f t="shared" si="17"/>
        <v>758.84600000000012</v>
      </c>
      <c r="M178" s="176" t="s">
        <v>58</v>
      </c>
    </row>
    <row r="179" spans="1:13" x14ac:dyDescent="0.2">
      <c r="A179" s="170">
        <v>177</v>
      </c>
      <c r="B179" s="174" t="s">
        <v>88</v>
      </c>
      <c r="C179" s="170">
        <v>2205</v>
      </c>
      <c r="D179" s="170" t="s">
        <v>59</v>
      </c>
      <c r="E179" s="171">
        <v>60.76</v>
      </c>
      <c r="F179" s="171">
        <v>0</v>
      </c>
      <c r="G179" s="171">
        <v>0</v>
      </c>
      <c r="H179" s="171">
        <v>0</v>
      </c>
      <c r="I179" s="171">
        <v>3.33</v>
      </c>
      <c r="J179" s="171">
        <f t="shared" si="15"/>
        <v>64.09</v>
      </c>
      <c r="K179" s="171">
        <f t="shared" si="16"/>
        <v>689.86</v>
      </c>
      <c r="L179" s="171">
        <f t="shared" si="17"/>
        <v>758.84600000000012</v>
      </c>
      <c r="M179" s="176" t="s">
        <v>58</v>
      </c>
    </row>
    <row r="180" spans="1:13" x14ac:dyDescent="0.2">
      <c r="A180" s="170">
        <v>178</v>
      </c>
      <c r="B180" s="174" t="s">
        <v>88</v>
      </c>
      <c r="C180" s="170">
        <v>2206</v>
      </c>
      <c r="D180" s="170" t="s">
        <v>60</v>
      </c>
      <c r="E180" s="83">
        <v>38.85</v>
      </c>
      <c r="F180" s="83">
        <v>0</v>
      </c>
      <c r="G180" s="83">
        <v>0</v>
      </c>
      <c r="H180" s="83">
        <v>0</v>
      </c>
      <c r="I180" s="83">
        <v>3.19</v>
      </c>
      <c r="J180" s="171">
        <f t="shared" si="15"/>
        <v>42.04</v>
      </c>
      <c r="K180" s="171">
        <f t="shared" si="16"/>
        <v>452.52</v>
      </c>
      <c r="L180" s="171">
        <f t="shared" si="17"/>
        <v>497.77200000000005</v>
      </c>
      <c r="M180" s="176" t="s">
        <v>58</v>
      </c>
    </row>
    <row r="181" spans="1:13" x14ac:dyDescent="0.2">
      <c r="A181" s="170">
        <v>179</v>
      </c>
      <c r="B181" s="174" t="s">
        <v>88</v>
      </c>
      <c r="C181" s="170">
        <v>2207</v>
      </c>
      <c r="D181" s="170" t="s">
        <v>60</v>
      </c>
      <c r="E181" s="171">
        <v>38.85</v>
      </c>
      <c r="F181" s="171">
        <v>0</v>
      </c>
      <c r="G181" s="171">
        <v>0</v>
      </c>
      <c r="H181" s="171">
        <v>0</v>
      </c>
      <c r="I181" s="171">
        <v>3.19</v>
      </c>
      <c r="J181" s="171">
        <f t="shared" si="15"/>
        <v>42.04</v>
      </c>
      <c r="K181" s="171">
        <f t="shared" si="16"/>
        <v>452.52</v>
      </c>
      <c r="L181" s="171">
        <f t="shared" si="17"/>
        <v>497.77200000000005</v>
      </c>
      <c r="M181" s="176" t="s">
        <v>58</v>
      </c>
    </row>
    <row r="182" spans="1:13" x14ac:dyDescent="0.2">
      <c r="A182" s="170">
        <v>180</v>
      </c>
      <c r="B182" s="174" t="s">
        <v>88</v>
      </c>
      <c r="C182" s="170">
        <v>2208</v>
      </c>
      <c r="D182" s="170" t="s">
        <v>59</v>
      </c>
      <c r="E182" s="171">
        <v>60.76</v>
      </c>
      <c r="F182" s="171">
        <v>0</v>
      </c>
      <c r="G182" s="171">
        <v>0</v>
      </c>
      <c r="H182" s="171">
        <v>0</v>
      </c>
      <c r="I182" s="171">
        <v>3.33</v>
      </c>
      <c r="J182" s="171">
        <f t="shared" si="15"/>
        <v>64.09</v>
      </c>
      <c r="K182" s="171">
        <f t="shared" si="16"/>
        <v>689.86</v>
      </c>
      <c r="L182" s="171">
        <f t="shared" si="17"/>
        <v>758.84600000000012</v>
      </c>
      <c r="M182" s="176" t="s">
        <v>58</v>
      </c>
    </row>
    <row r="183" spans="1:13" x14ac:dyDescent="0.2">
      <c r="A183" s="170">
        <v>181</v>
      </c>
      <c r="B183" s="174" t="s">
        <v>89</v>
      </c>
      <c r="C183" s="170">
        <v>2301</v>
      </c>
      <c r="D183" s="170" t="s">
        <v>59</v>
      </c>
      <c r="E183" s="171">
        <v>60.76</v>
      </c>
      <c r="F183" s="171">
        <v>0</v>
      </c>
      <c r="G183" s="171">
        <v>0</v>
      </c>
      <c r="H183" s="171">
        <v>0</v>
      </c>
      <c r="I183" s="171">
        <v>3.33</v>
      </c>
      <c r="J183" s="171">
        <f t="shared" si="15"/>
        <v>64.09</v>
      </c>
      <c r="K183" s="171">
        <f t="shared" si="16"/>
        <v>689.86</v>
      </c>
      <c r="L183" s="171">
        <f t="shared" si="17"/>
        <v>758.84600000000012</v>
      </c>
      <c r="M183" s="176" t="s">
        <v>58</v>
      </c>
    </row>
    <row r="184" spans="1:13" x14ac:dyDescent="0.2">
      <c r="A184" s="170">
        <v>182</v>
      </c>
      <c r="B184" s="174" t="s">
        <v>89</v>
      </c>
      <c r="C184" s="170">
        <v>2302</v>
      </c>
      <c r="D184" s="170" t="s">
        <v>60</v>
      </c>
      <c r="E184" s="171">
        <v>41.28</v>
      </c>
      <c r="F184" s="171">
        <v>0</v>
      </c>
      <c r="G184" s="171">
        <v>0</v>
      </c>
      <c r="H184" s="171">
        <v>0</v>
      </c>
      <c r="I184" s="171">
        <v>3.19</v>
      </c>
      <c r="J184" s="171">
        <f t="shared" si="15"/>
        <v>44.47</v>
      </c>
      <c r="K184" s="171">
        <f t="shared" si="16"/>
        <v>478.68</v>
      </c>
      <c r="L184" s="171">
        <f t="shared" si="17"/>
        <v>526.548</v>
      </c>
      <c r="M184" s="176" t="s">
        <v>58</v>
      </c>
    </row>
    <row r="185" spans="1:13" x14ac:dyDescent="0.2">
      <c r="A185" s="170">
        <v>183</v>
      </c>
      <c r="B185" s="174" t="s">
        <v>89</v>
      </c>
      <c r="C185" s="170">
        <v>2303</v>
      </c>
      <c r="D185" s="170" t="s">
        <v>60</v>
      </c>
      <c r="E185" s="171">
        <v>41.28</v>
      </c>
      <c r="F185" s="171">
        <v>0</v>
      </c>
      <c r="G185" s="171">
        <v>0</v>
      </c>
      <c r="H185" s="171">
        <v>0</v>
      </c>
      <c r="I185" s="171">
        <v>3.19</v>
      </c>
      <c r="J185" s="171">
        <f t="shared" si="15"/>
        <v>44.47</v>
      </c>
      <c r="K185" s="171">
        <f t="shared" si="16"/>
        <v>478.68</v>
      </c>
      <c r="L185" s="171">
        <f t="shared" si="17"/>
        <v>526.548</v>
      </c>
      <c r="M185" s="176" t="s">
        <v>58</v>
      </c>
    </row>
    <row r="186" spans="1:13" x14ac:dyDescent="0.2">
      <c r="A186" s="170">
        <v>184</v>
      </c>
      <c r="B186" s="174" t="s">
        <v>89</v>
      </c>
      <c r="C186" s="170">
        <v>2304</v>
      </c>
      <c r="D186" s="170" t="s">
        <v>59</v>
      </c>
      <c r="E186" s="171">
        <v>60.76</v>
      </c>
      <c r="F186" s="171">
        <v>0</v>
      </c>
      <c r="G186" s="171">
        <v>0</v>
      </c>
      <c r="H186" s="171">
        <v>0</v>
      </c>
      <c r="I186" s="171">
        <v>3.33</v>
      </c>
      <c r="J186" s="171">
        <f t="shared" si="15"/>
        <v>64.09</v>
      </c>
      <c r="K186" s="171">
        <f t="shared" si="16"/>
        <v>689.86</v>
      </c>
      <c r="L186" s="171">
        <f t="shared" si="17"/>
        <v>758.84600000000012</v>
      </c>
      <c r="M186" s="176" t="s">
        <v>58</v>
      </c>
    </row>
    <row r="187" spans="1:13" x14ac:dyDescent="0.2">
      <c r="A187" s="170">
        <v>185</v>
      </c>
      <c r="B187" s="174" t="s">
        <v>89</v>
      </c>
      <c r="C187" s="170">
        <v>2305</v>
      </c>
      <c r="D187" s="170" t="s">
        <v>59</v>
      </c>
      <c r="E187" s="171">
        <v>60.76</v>
      </c>
      <c r="F187" s="171">
        <v>0</v>
      </c>
      <c r="G187" s="171">
        <v>0</v>
      </c>
      <c r="H187" s="171">
        <v>0</v>
      </c>
      <c r="I187" s="171">
        <v>3.33</v>
      </c>
      <c r="J187" s="171">
        <f t="shared" si="15"/>
        <v>64.09</v>
      </c>
      <c r="K187" s="171">
        <f t="shared" si="16"/>
        <v>689.86</v>
      </c>
      <c r="L187" s="171">
        <f t="shared" si="17"/>
        <v>758.84600000000012</v>
      </c>
      <c r="M187" s="176" t="s">
        <v>58</v>
      </c>
    </row>
    <row r="188" spans="1:13" x14ac:dyDescent="0.2">
      <c r="A188" s="170">
        <v>186</v>
      </c>
      <c r="B188" s="174" t="s">
        <v>89</v>
      </c>
      <c r="C188" s="170">
        <v>2306</v>
      </c>
      <c r="D188" s="170" t="s">
        <v>60</v>
      </c>
      <c r="E188" s="171">
        <v>38.85</v>
      </c>
      <c r="F188" s="171">
        <v>0</v>
      </c>
      <c r="G188" s="171">
        <v>0</v>
      </c>
      <c r="H188" s="171">
        <v>0</v>
      </c>
      <c r="I188" s="171">
        <v>3.19</v>
      </c>
      <c r="J188" s="171">
        <f t="shared" si="15"/>
        <v>42.04</v>
      </c>
      <c r="K188" s="171">
        <f t="shared" si="16"/>
        <v>452.52</v>
      </c>
      <c r="L188" s="171">
        <f t="shared" si="17"/>
        <v>497.77200000000005</v>
      </c>
      <c r="M188" s="176" t="s">
        <v>58</v>
      </c>
    </row>
    <row r="189" spans="1:13" x14ac:dyDescent="0.2">
      <c r="A189" s="170">
        <v>187</v>
      </c>
      <c r="B189" s="174" t="s">
        <v>89</v>
      </c>
      <c r="C189" s="170">
        <v>2307</v>
      </c>
      <c r="D189" s="170" t="s">
        <v>60</v>
      </c>
      <c r="E189" s="171">
        <v>38.85</v>
      </c>
      <c r="F189" s="171">
        <v>0</v>
      </c>
      <c r="G189" s="171">
        <v>0</v>
      </c>
      <c r="H189" s="171">
        <v>0</v>
      </c>
      <c r="I189" s="171">
        <v>3.19</v>
      </c>
      <c r="J189" s="171">
        <f t="shared" si="15"/>
        <v>42.04</v>
      </c>
      <c r="K189" s="171">
        <f t="shared" si="16"/>
        <v>452.52</v>
      </c>
      <c r="L189" s="171">
        <f t="shared" si="17"/>
        <v>497.77200000000005</v>
      </c>
      <c r="M189" s="176" t="s">
        <v>58</v>
      </c>
    </row>
    <row r="190" spans="1:13" x14ac:dyDescent="0.2">
      <c r="A190" s="170">
        <v>188</v>
      </c>
      <c r="B190" s="174" t="s">
        <v>89</v>
      </c>
      <c r="C190" s="170">
        <v>2308</v>
      </c>
      <c r="D190" s="170" t="s">
        <v>59</v>
      </c>
      <c r="E190" s="171">
        <v>60.76</v>
      </c>
      <c r="F190" s="171">
        <v>0</v>
      </c>
      <c r="G190" s="171">
        <v>0</v>
      </c>
      <c r="H190" s="171">
        <v>0</v>
      </c>
      <c r="I190" s="171">
        <v>3.33</v>
      </c>
      <c r="J190" s="171">
        <f t="shared" si="15"/>
        <v>64.09</v>
      </c>
      <c r="K190" s="171">
        <f t="shared" si="16"/>
        <v>689.86</v>
      </c>
      <c r="L190" s="171">
        <f t="shared" si="17"/>
        <v>758.84600000000012</v>
      </c>
      <c r="M190" s="176" t="s">
        <v>58</v>
      </c>
    </row>
    <row r="191" spans="1:13" hidden="1" x14ac:dyDescent="0.2">
      <c r="A191" s="214" t="s">
        <v>20</v>
      </c>
      <c r="B191" s="215"/>
      <c r="C191" s="215"/>
      <c r="D191" s="216"/>
      <c r="E191" s="177">
        <f t="shared" ref="E191:L191" si="18">SUM(E3:E190)</f>
        <v>8832.5100000000202</v>
      </c>
      <c r="F191" s="177">
        <f t="shared" si="18"/>
        <v>62.08</v>
      </c>
      <c r="G191" s="177">
        <f t="shared" si="18"/>
        <v>171.91</v>
      </c>
      <c r="H191" s="177">
        <f t="shared" si="18"/>
        <v>76.14</v>
      </c>
      <c r="I191" s="177">
        <f t="shared" si="18"/>
        <v>534.91999999999973</v>
      </c>
      <c r="J191" s="177">
        <f t="shared" si="18"/>
        <v>9677.5600000000159</v>
      </c>
      <c r="K191" s="177">
        <f t="shared" si="18"/>
        <v>104169.11999999998</v>
      </c>
      <c r="L191" s="177">
        <f t="shared" si="18"/>
        <v>114586.03200000001</v>
      </c>
      <c r="M191" s="175"/>
    </row>
  </sheetData>
  <autoFilter ref="A2:M191" xr:uid="{A144C428-C489-43E3-BB90-029D89B566E7}">
    <filterColumn colId="12">
      <filters>
        <filter val="Unsold"/>
      </filters>
    </filterColumn>
  </autoFilter>
  <mergeCells count="2">
    <mergeCell ref="A1:M1"/>
    <mergeCell ref="A191:D1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4933-02AA-47EB-B5B1-B638F36ED126}">
  <sheetPr filterMode="1"/>
  <dimension ref="A1:M281"/>
  <sheetViews>
    <sheetView workbookViewId="0">
      <selection activeCell="L1" sqref="L1:L19"/>
    </sheetView>
  </sheetViews>
  <sheetFormatPr defaultRowHeight="14.25" x14ac:dyDescent="0.2"/>
  <cols>
    <col min="1" max="1" width="3.375" customWidth="1"/>
    <col min="2" max="2" width="10.625" customWidth="1"/>
    <col min="3" max="3" width="10.25" customWidth="1"/>
    <col min="4" max="4" width="5.875" bestFit="1" customWidth="1"/>
    <col min="5" max="5" width="11.75" customWidth="1"/>
    <col min="6" max="6" width="11" customWidth="1"/>
    <col min="7" max="7" width="8.875" bestFit="1" customWidth="1"/>
    <col min="8" max="8" width="10.75" customWidth="1"/>
    <col min="9" max="9" width="12.625" customWidth="1"/>
    <col min="10" max="10" width="12.5" customWidth="1"/>
    <col min="11" max="11" width="12.75" customWidth="1"/>
    <col min="12" max="12" width="11.75" customWidth="1"/>
    <col min="13" max="13" width="12" customWidth="1"/>
  </cols>
  <sheetData>
    <row r="1" spans="1:13" ht="33" x14ac:dyDescent="0.2">
      <c r="A1" s="145" t="s">
        <v>50</v>
      </c>
      <c r="B1" s="145" t="s">
        <v>33</v>
      </c>
      <c r="C1" s="145" t="s">
        <v>192</v>
      </c>
      <c r="D1" s="145" t="s">
        <v>64</v>
      </c>
      <c r="E1" s="145" t="s">
        <v>182</v>
      </c>
      <c r="F1" s="145" t="s">
        <v>184</v>
      </c>
      <c r="G1" s="145" t="s">
        <v>185</v>
      </c>
      <c r="H1" s="145" t="s">
        <v>186</v>
      </c>
      <c r="I1" s="145" t="s">
        <v>187</v>
      </c>
      <c r="J1" s="145" t="s">
        <v>188</v>
      </c>
      <c r="K1" s="145" t="s">
        <v>189</v>
      </c>
      <c r="L1" s="145" t="s">
        <v>190</v>
      </c>
      <c r="M1" s="145" t="s">
        <v>183</v>
      </c>
    </row>
    <row r="2" spans="1:13" ht="16.5" x14ac:dyDescent="0.3">
      <c r="A2" s="146">
        <v>1</v>
      </c>
      <c r="B2" s="170" t="s">
        <v>63</v>
      </c>
      <c r="C2" s="146">
        <v>8</v>
      </c>
      <c r="D2" s="146" t="s">
        <v>57</v>
      </c>
      <c r="E2" s="150">
        <v>100.72</v>
      </c>
      <c r="F2" s="150">
        <v>0</v>
      </c>
      <c r="G2" s="150">
        <v>0</v>
      </c>
      <c r="H2" s="150">
        <v>0</v>
      </c>
      <c r="I2" s="150">
        <v>0</v>
      </c>
      <c r="J2" s="171">
        <f t="shared" ref="J2:J65" si="0">SUM(E2:I2)</f>
        <v>100.72</v>
      </c>
      <c r="K2" s="171">
        <f t="shared" ref="K2:K65" si="1">ROUND(J2*10.764,2)</f>
        <v>1084.1500000000001</v>
      </c>
      <c r="L2" s="171">
        <f t="shared" ref="L2:L65" si="2">K2*1.1</f>
        <v>1192.5650000000003</v>
      </c>
      <c r="M2" s="173" t="s">
        <v>58</v>
      </c>
    </row>
    <row r="3" spans="1:13" ht="16.5" x14ac:dyDescent="0.3">
      <c r="A3" s="146">
        <v>2</v>
      </c>
      <c r="B3" s="170" t="s">
        <v>63</v>
      </c>
      <c r="C3" s="146">
        <v>9</v>
      </c>
      <c r="D3" s="146" t="s">
        <v>57</v>
      </c>
      <c r="E3" s="150">
        <v>88.53</v>
      </c>
      <c r="F3" s="150">
        <v>0</v>
      </c>
      <c r="G3" s="150">
        <v>0</v>
      </c>
      <c r="H3" s="150">
        <v>0</v>
      </c>
      <c r="I3" s="150">
        <v>0</v>
      </c>
      <c r="J3" s="171">
        <f t="shared" si="0"/>
        <v>88.53</v>
      </c>
      <c r="K3" s="171">
        <f t="shared" si="1"/>
        <v>952.94</v>
      </c>
      <c r="L3" s="171">
        <f t="shared" si="2"/>
        <v>1048.2340000000002</v>
      </c>
      <c r="M3" s="173" t="s">
        <v>58</v>
      </c>
    </row>
    <row r="4" spans="1:13" ht="16.5" x14ac:dyDescent="0.3">
      <c r="A4" s="146">
        <v>3</v>
      </c>
      <c r="B4" s="170" t="s">
        <v>63</v>
      </c>
      <c r="C4" s="146">
        <v>10</v>
      </c>
      <c r="D4" s="146" t="s">
        <v>57</v>
      </c>
      <c r="E4" s="150">
        <v>30.38</v>
      </c>
      <c r="F4" s="150">
        <v>0</v>
      </c>
      <c r="G4" s="150">
        <v>0</v>
      </c>
      <c r="H4" s="150">
        <v>0</v>
      </c>
      <c r="I4" s="150">
        <v>0</v>
      </c>
      <c r="J4" s="171">
        <f t="shared" si="0"/>
        <v>30.38</v>
      </c>
      <c r="K4" s="171">
        <f t="shared" si="1"/>
        <v>327.01</v>
      </c>
      <c r="L4" s="171">
        <f t="shared" si="2"/>
        <v>359.71100000000001</v>
      </c>
      <c r="M4" s="173" t="s">
        <v>58</v>
      </c>
    </row>
    <row r="5" spans="1:13" ht="16.5" x14ac:dyDescent="0.3">
      <c r="A5" s="146">
        <v>4</v>
      </c>
      <c r="B5" s="170" t="s">
        <v>63</v>
      </c>
      <c r="C5" s="146">
        <v>11</v>
      </c>
      <c r="D5" s="146" t="s">
        <v>57</v>
      </c>
      <c r="E5" s="150">
        <v>48.46</v>
      </c>
      <c r="F5" s="150">
        <v>0</v>
      </c>
      <c r="G5" s="150">
        <v>0</v>
      </c>
      <c r="H5" s="150">
        <v>0</v>
      </c>
      <c r="I5" s="150">
        <v>0</v>
      </c>
      <c r="J5" s="171">
        <f t="shared" si="0"/>
        <v>48.46</v>
      </c>
      <c r="K5" s="171">
        <f t="shared" si="1"/>
        <v>521.62</v>
      </c>
      <c r="L5" s="171">
        <f t="shared" si="2"/>
        <v>573.78200000000004</v>
      </c>
      <c r="M5" s="173" t="s">
        <v>58</v>
      </c>
    </row>
    <row r="6" spans="1:13" ht="16.5" x14ac:dyDescent="0.3">
      <c r="A6" s="146">
        <v>5</v>
      </c>
      <c r="B6" s="170" t="s">
        <v>63</v>
      </c>
      <c r="C6" s="146">
        <v>12</v>
      </c>
      <c r="D6" s="146" t="s">
        <v>57</v>
      </c>
      <c r="E6" s="150">
        <v>16.010000000000002</v>
      </c>
      <c r="F6" s="150">
        <v>0</v>
      </c>
      <c r="G6" s="150">
        <v>0</v>
      </c>
      <c r="H6" s="150">
        <v>0</v>
      </c>
      <c r="I6" s="150">
        <v>0</v>
      </c>
      <c r="J6" s="171">
        <f t="shared" si="0"/>
        <v>16.010000000000002</v>
      </c>
      <c r="K6" s="171">
        <f t="shared" si="1"/>
        <v>172.33</v>
      </c>
      <c r="L6" s="171">
        <f t="shared" si="2"/>
        <v>189.56300000000002</v>
      </c>
      <c r="M6" s="173" t="s">
        <v>58</v>
      </c>
    </row>
    <row r="7" spans="1:13" ht="16.5" x14ac:dyDescent="0.3">
      <c r="A7" s="146">
        <v>6</v>
      </c>
      <c r="B7" s="170" t="s">
        <v>63</v>
      </c>
      <c r="C7" s="146">
        <v>13</v>
      </c>
      <c r="D7" s="146" t="s">
        <v>57</v>
      </c>
      <c r="E7" s="150">
        <v>48.46</v>
      </c>
      <c r="F7" s="150">
        <v>0</v>
      </c>
      <c r="G7" s="150">
        <v>0</v>
      </c>
      <c r="H7" s="150">
        <v>0</v>
      </c>
      <c r="I7" s="150">
        <v>0</v>
      </c>
      <c r="J7" s="171">
        <f t="shared" si="0"/>
        <v>48.46</v>
      </c>
      <c r="K7" s="171">
        <f t="shared" si="1"/>
        <v>521.62</v>
      </c>
      <c r="L7" s="171">
        <f t="shared" si="2"/>
        <v>573.78200000000004</v>
      </c>
      <c r="M7" s="173" t="s">
        <v>58</v>
      </c>
    </row>
    <row r="8" spans="1:13" ht="16.5" x14ac:dyDescent="0.3">
      <c r="A8" s="146">
        <v>7</v>
      </c>
      <c r="B8" s="170" t="s">
        <v>63</v>
      </c>
      <c r="C8" s="146">
        <v>14</v>
      </c>
      <c r="D8" s="146" t="s">
        <v>57</v>
      </c>
      <c r="E8" s="150">
        <v>30.38</v>
      </c>
      <c r="F8" s="150">
        <v>0</v>
      </c>
      <c r="G8" s="150">
        <v>0</v>
      </c>
      <c r="H8" s="150">
        <v>0</v>
      </c>
      <c r="I8" s="150">
        <v>0</v>
      </c>
      <c r="J8" s="171">
        <f t="shared" si="0"/>
        <v>30.38</v>
      </c>
      <c r="K8" s="171">
        <f t="shared" si="1"/>
        <v>327.01</v>
      </c>
      <c r="L8" s="171">
        <f t="shared" si="2"/>
        <v>359.71100000000001</v>
      </c>
      <c r="M8" s="173" t="s">
        <v>58</v>
      </c>
    </row>
    <row r="9" spans="1:13" ht="16.5" x14ac:dyDescent="0.3">
      <c r="A9" s="146">
        <v>8</v>
      </c>
      <c r="B9" s="170" t="s">
        <v>63</v>
      </c>
      <c r="C9" s="146">
        <v>15</v>
      </c>
      <c r="D9" s="146" t="s">
        <v>57</v>
      </c>
      <c r="E9" s="150">
        <v>88.53</v>
      </c>
      <c r="F9" s="150">
        <v>0</v>
      </c>
      <c r="G9" s="150">
        <v>0</v>
      </c>
      <c r="H9" s="150">
        <v>0</v>
      </c>
      <c r="I9" s="150">
        <v>0</v>
      </c>
      <c r="J9" s="171">
        <f t="shared" si="0"/>
        <v>88.53</v>
      </c>
      <c r="K9" s="171">
        <f t="shared" si="1"/>
        <v>952.94</v>
      </c>
      <c r="L9" s="171">
        <f t="shared" si="2"/>
        <v>1048.2340000000002</v>
      </c>
      <c r="M9" s="173" t="s">
        <v>58</v>
      </c>
    </row>
    <row r="10" spans="1:13" ht="16.5" x14ac:dyDescent="0.3">
      <c r="A10" s="146">
        <v>9</v>
      </c>
      <c r="B10" s="170" t="s">
        <v>63</v>
      </c>
      <c r="C10" s="146">
        <v>16</v>
      </c>
      <c r="D10" s="146" t="s">
        <v>57</v>
      </c>
      <c r="E10" s="150">
        <v>100.72</v>
      </c>
      <c r="F10" s="150">
        <v>0</v>
      </c>
      <c r="G10" s="150">
        <v>0</v>
      </c>
      <c r="H10" s="150">
        <v>0</v>
      </c>
      <c r="I10" s="150">
        <v>0</v>
      </c>
      <c r="J10" s="171">
        <f t="shared" si="0"/>
        <v>100.72</v>
      </c>
      <c r="K10" s="171">
        <f t="shared" si="1"/>
        <v>1084.1500000000001</v>
      </c>
      <c r="L10" s="171">
        <f t="shared" si="2"/>
        <v>1192.5650000000003</v>
      </c>
      <c r="M10" s="173" t="s">
        <v>58</v>
      </c>
    </row>
    <row r="11" spans="1:13" ht="16.5" x14ac:dyDescent="0.3">
      <c r="A11" s="146">
        <v>10</v>
      </c>
      <c r="B11" s="170" t="s">
        <v>191</v>
      </c>
      <c r="C11" s="146">
        <v>8</v>
      </c>
      <c r="D11" s="146" t="s">
        <v>57</v>
      </c>
      <c r="E11" s="150">
        <v>0</v>
      </c>
      <c r="F11" s="150">
        <v>0</v>
      </c>
      <c r="G11" s="150">
        <v>36.83</v>
      </c>
      <c r="H11" s="150">
        <v>0</v>
      </c>
      <c r="I11" s="150">
        <v>0</v>
      </c>
      <c r="J11" s="171">
        <f t="shared" si="0"/>
        <v>36.83</v>
      </c>
      <c r="K11" s="171">
        <f t="shared" si="1"/>
        <v>396.44</v>
      </c>
      <c r="L11" s="171">
        <f t="shared" si="2"/>
        <v>436.08400000000006</v>
      </c>
      <c r="M11" s="173" t="s">
        <v>58</v>
      </c>
    </row>
    <row r="12" spans="1:13" ht="16.5" x14ac:dyDescent="0.3">
      <c r="A12" s="146">
        <v>11</v>
      </c>
      <c r="B12" s="170" t="s">
        <v>191</v>
      </c>
      <c r="C12" s="146">
        <v>9</v>
      </c>
      <c r="D12" s="146" t="s">
        <v>57</v>
      </c>
      <c r="E12" s="150">
        <v>0</v>
      </c>
      <c r="F12" s="150">
        <v>0</v>
      </c>
      <c r="G12" s="150">
        <v>35.520000000000003</v>
      </c>
      <c r="H12" s="150">
        <v>0</v>
      </c>
      <c r="I12" s="150">
        <v>0</v>
      </c>
      <c r="J12" s="171">
        <f t="shared" si="0"/>
        <v>35.520000000000003</v>
      </c>
      <c r="K12" s="171">
        <f t="shared" si="1"/>
        <v>382.34</v>
      </c>
      <c r="L12" s="171">
        <f t="shared" si="2"/>
        <v>420.57400000000001</v>
      </c>
      <c r="M12" s="173" t="s">
        <v>58</v>
      </c>
    </row>
    <row r="13" spans="1:13" ht="16.5" x14ac:dyDescent="0.3">
      <c r="A13" s="146">
        <v>12</v>
      </c>
      <c r="B13" s="170" t="s">
        <v>191</v>
      </c>
      <c r="C13" s="146">
        <v>10</v>
      </c>
      <c r="D13" s="146" t="s">
        <v>57</v>
      </c>
      <c r="E13" s="150">
        <v>0</v>
      </c>
      <c r="F13" s="150">
        <v>0</v>
      </c>
      <c r="G13" s="150">
        <v>14.84</v>
      </c>
      <c r="H13" s="150">
        <v>0</v>
      </c>
      <c r="I13" s="150">
        <v>0</v>
      </c>
      <c r="J13" s="171">
        <f t="shared" si="0"/>
        <v>14.84</v>
      </c>
      <c r="K13" s="171">
        <f t="shared" si="1"/>
        <v>159.74</v>
      </c>
      <c r="L13" s="171">
        <f t="shared" si="2"/>
        <v>175.71400000000003</v>
      </c>
      <c r="M13" s="173" t="s">
        <v>58</v>
      </c>
    </row>
    <row r="14" spans="1:13" ht="16.5" x14ac:dyDescent="0.3">
      <c r="A14" s="146">
        <v>13</v>
      </c>
      <c r="B14" s="170" t="s">
        <v>191</v>
      </c>
      <c r="C14" s="146">
        <v>11</v>
      </c>
      <c r="D14" s="146" t="s">
        <v>57</v>
      </c>
      <c r="E14" s="150">
        <v>0</v>
      </c>
      <c r="F14" s="150">
        <v>0</v>
      </c>
      <c r="G14" s="150">
        <v>24.04</v>
      </c>
      <c r="H14" s="150">
        <v>0</v>
      </c>
      <c r="I14" s="150">
        <v>0</v>
      </c>
      <c r="J14" s="171">
        <f t="shared" si="0"/>
        <v>24.04</v>
      </c>
      <c r="K14" s="171">
        <f t="shared" si="1"/>
        <v>258.77</v>
      </c>
      <c r="L14" s="171">
        <f t="shared" si="2"/>
        <v>284.64699999999999</v>
      </c>
      <c r="M14" s="173" t="s">
        <v>58</v>
      </c>
    </row>
    <row r="15" spans="1:13" ht="16.5" x14ac:dyDescent="0.3">
      <c r="A15" s="146">
        <v>14</v>
      </c>
      <c r="B15" s="170" t="s">
        <v>191</v>
      </c>
      <c r="C15" s="146">
        <v>12</v>
      </c>
      <c r="D15" s="146" t="s">
        <v>57</v>
      </c>
      <c r="E15" s="150">
        <v>0</v>
      </c>
      <c r="F15" s="150">
        <v>0</v>
      </c>
      <c r="G15" s="150">
        <v>7.98</v>
      </c>
      <c r="H15" s="150">
        <v>0</v>
      </c>
      <c r="I15" s="150">
        <v>0</v>
      </c>
      <c r="J15" s="171">
        <f t="shared" si="0"/>
        <v>7.98</v>
      </c>
      <c r="K15" s="171">
        <f t="shared" si="1"/>
        <v>85.9</v>
      </c>
      <c r="L15" s="171">
        <f t="shared" si="2"/>
        <v>94.490000000000009</v>
      </c>
      <c r="M15" s="173" t="s">
        <v>58</v>
      </c>
    </row>
    <row r="16" spans="1:13" ht="16.5" x14ac:dyDescent="0.3">
      <c r="A16" s="146">
        <v>15</v>
      </c>
      <c r="B16" s="170" t="s">
        <v>191</v>
      </c>
      <c r="C16" s="146">
        <v>13</v>
      </c>
      <c r="D16" s="146" t="s">
        <v>57</v>
      </c>
      <c r="E16" s="150">
        <v>0</v>
      </c>
      <c r="F16" s="150">
        <v>0</v>
      </c>
      <c r="G16" s="150">
        <v>24.04</v>
      </c>
      <c r="H16" s="150">
        <v>0</v>
      </c>
      <c r="I16" s="150">
        <v>0</v>
      </c>
      <c r="J16" s="171">
        <f t="shared" si="0"/>
        <v>24.04</v>
      </c>
      <c r="K16" s="171">
        <f t="shared" si="1"/>
        <v>258.77</v>
      </c>
      <c r="L16" s="171">
        <f t="shared" si="2"/>
        <v>284.64699999999999</v>
      </c>
      <c r="M16" s="173" t="s">
        <v>58</v>
      </c>
    </row>
    <row r="17" spans="1:13" ht="16.5" x14ac:dyDescent="0.3">
      <c r="A17" s="146">
        <v>16</v>
      </c>
      <c r="B17" s="170" t="s">
        <v>191</v>
      </c>
      <c r="C17" s="146">
        <v>14</v>
      </c>
      <c r="D17" s="146" t="s">
        <v>57</v>
      </c>
      <c r="E17" s="150">
        <v>0</v>
      </c>
      <c r="F17" s="150">
        <v>0</v>
      </c>
      <c r="G17" s="150">
        <v>14.84</v>
      </c>
      <c r="H17" s="150">
        <v>0</v>
      </c>
      <c r="I17" s="150">
        <v>0</v>
      </c>
      <c r="J17" s="171">
        <f t="shared" si="0"/>
        <v>14.84</v>
      </c>
      <c r="K17" s="171">
        <f t="shared" si="1"/>
        <v>159.74</v>
      </c>
      <c r="L17" s="171">
        <f t="shared" si="2"/>
        <v>175.71400000000003</v>
      </c>
      <c r="M17" s="173" t="s">
        <v>58</v>
      </c>
    </row>
    <row r="18" spans="1:13" ht="16.5" x14ac:dyDescent="0.3">
      <c r="A18" s="146">
        <v>17</v>
      </c>
      <c r="B18" s="170" t="s">
        <v>191</v>
      </c>
      <c r="C18" s="146">
        <v>15</v>
      </c>
      <c r="D18" s="146" t="s">
        <v>57</v>
      </c>
      <c r="E18" s="150">
        <v>0</v>
      </c>
      <c r="F18" s="150">
        <v>0</v>
      </c>
      <c r="G18" s="150">
        <v>35.520000000000003</v>
      </c>
      <c r="H18" s="150">
        <v>0</v>
      </c>
      <c r="I18" s="150">
        <v>0</v>
      </c>
      <c r="J18" s="171">
        <f t="shared" si="0"/>
        <v>35.520000000000003</v>
      </c>
      <c r="K18" s="171">
        <f t="shared" si="1"/>
        <v>382.34</v>
      </c>
      <c r="L18" s="171">
        <f t="shared" si="2"/>
        <v>420.57400000000001</v>
      </c>
      <c r="M18" s="173" t="s">
        <v>58</v>
      </c>
    </row>
    <row r="19" spans="1:13" ht="16.5" x14ac:dyDescent="0.3">
      <c r="A19" s="146">
        <v>18</v>
      </c>
      <c r="B19" s="170" t="s">
        <v>191</v>
      </c>
      <c r="C19" s="146">
        <v>16</v>
      </c>
      <c r="D19" s="146" t="s">
        <v>57</v>
      </c>
      <c r="E19" s="150">
        <v>0</v>
      </c>
      <c r="F19" s="150">
        <v>0</v>
      </c>
      <c r="G19" s="150">
        <v>36.83</v>
      </c>
      <c r="H19" s="150">
        <v>0</v>
      </c>
      <c r="I19" s="150">
        <v>0</v>
      </c>
      <c r="J19" s="171">
        <f t="shared" si="0"/>
        <v>36.83</v>
      </c>
      <c r="K19" s="171">
        <f t="shared" si="1"/>
        <v>396.44</v>
      </c>
      <c r="L19" s="171">
        <f t="shared" si="2"/>
        <v>436.08400000000006</v>
      </c>
      <c r="M19" s="173" t="s">
        <v>58</v>
      </c>
    </row>
    <row r="20" spans="1:13" ht="16.5" x14ac:dyDescent="0.3">
      <c r="A20" s="146">
        <v>19</v>
      </c>
      <c r="B20" s="146" t="s">
        <v>68</v>
      </c>
      <c r="C20" s="146">
        <v>107</v>
      </c>
      <c r="D20" s="146" t="s">
        <v>152</v>
      </c>
      <c r="E20" s="150">
        <v>20.84</v>
      </c>
      <c r="F20" s="150">
        <v>9.8000000000000007</v>
      </c>
      <c r="G20" s="150">
        <v>0</v>
      </c>
      <c r="H20" s="150">
        <v>0</v>
      </c>
      <c r="I20" s="150">
        <v>0</v>
      </c>
      <c r="J20" s="171">
        <f t="shared" si="0"/>
        <v>30.64</v>
      </c>
      <c r="K20" s="171">
        <f t="shared" si="1"/>
        <v>329.81</v>
      </c>
      <c r="L20" s="171">
        <f t="shared" si="2"/>
        <v>362.79100000000005</v>
      </c>
      <c r="M20" s="173" t="s">
        <v>58</v>
      </c>
    </row>
    <row r="21" spans="1:13" ht="16.5" x14ac:dyDescent="0.3">
      <c r="A21" s="146">
        <v>20</v>
      </c>
      <c r="B21" s="146" t="s">
        <v>68</v>
      </c>
      <c r="C21" s="146">
        <v>108</v>
      </c>
      <c r="D21" s="146" t="s">
        <v>152</v>
      </c>
      <c r="E21" s="150">
        <v>23.41</v>
      </c>
      <c r="F21" s="150">
        <v>11</v>
      </c>
      <c r="G21" s="150">
        <v>0</v>
      </c>
      <c r="H21" s="150">
        <v>0</v>
      </c>
      <c r="I21" s="150">
        <v>0</v>
      </c>
      <c r="J21" s="171">
        <f t="shared" si="0"/>
        <v>34.409999999999997</v>
      </c>
      <c r="K21" s="171">
        <f t="shared" si="1"/>
        <v>370.39</v>
      </c>
      <c r="L21" s="171">
        <f t="shared" si="2"/>
        <v>407.42900000000003</v>
      </c>
      <c r="M21" s="173" t="s">
        <v>58</v>
      </c>
    </row>
    <row r="22" spans="1:13" ht="16.5" x14ac:dyDescent="0.3">
      <c r="A22" s="146">
        <v>21</v>
      </c>
      <c r="B22" s="146" t="s">
        <v>68</v>
      </c>
      <c r="C22" s="146">
        <v>109</v>
      </c>
      <c r="D22" s="146" t="s">
        <v>152</v>
      </c>
      <c r="E22" s="150">
        <v>20.84</v>
      </c>
      <c r="F22" s="150">
        <v>9.8000000000000007</v>
      </c>
      <c r="G22" s="150">
        <v>0</v>
      </c>
      <c r="H22" s="150">
        <v>0</v>
      </c>
      <c r="I22" s="150">
        <v>0</v>
      </c>
      <c r="J22" s="171">
        <f t="shared" si="0"/>
        <v>30.64</v>
      </c>
      <c r="K22" s="171">
        <f t="shared" si="1"/>
        <v>329.81</v>
      </c>
      <c r="L22" s="171">
        <f t="shared" si="2"/>
        <v>362.79100000000005</v>
      </c>
      <c r="M22" s="173" t="s">
        <v>58</v>
      </c>
    </row>
    <row r="23" spans="1:13" ht="16.5" x14ac:dyDescent="0.3">
      <c r="A23" s="146">
        <v>22</v>
      </c>
      <c r="B23" s="146" t="s">
        <v>68</v>
      </c>
      <c r="C23" s="146">
        <v>110</v>
      </c>
      <c r="D23" s="146" t="s">
        <v>152</v>
      </c>
      <c r="E23" s="150">
        <v>20.84</v>
      </c>
      <c r="F23" s="150">
        <v>9.8000000000000007</v>
      </c>
      <c r="G23" s="150">
        <v>0</v>
      </c>
      <c r="H23" s="150">
        <v>0</v>
      </c>
      <c r="I23" s="150">
        <v>0</v>
      </c>
      <c r="J23" s="171">
        <f t="shared" si="0"/>
        <v>30.64</v>
      </c>
      <c r="K23" s="171">
        <f t="shared" si="1"/>
        <v>329.81</v>
      </c>
      <c r="L23" s="171">
        <f t="shared" si="2"/>
        <v>362.79100000000005</v>
      </c>
      <c r="M23" s="173" t="s">
        <v>58</v>
      </c>
    </row>
    <row r="24" spans="1:13" ht="16.5" x14ac:dyDescent="0.3">
      <c r="A24" s="146">
        <v>23</v>
      </c>
      <c r="B24" s="146" t="s">
        <v>68</v>
      </c>
      <c r="C24" s="146">
        <v>111</v>
      </c>
      <c r="D24" s="146" t="s">
        <v>152</v>
      </c>
      <c r="E24" s="150">
        <v>10.97</v>
      </c>
      <c r="F24" s="150">
        <v>5.18</v>
      </c>
      <c r="G24" s="150">
        <v>0</v>
      </c>
      <c r="H24" s="150">
        <v>0</v>
      </c>
      <c r="I24" s="150">
        <v>0</v>
      </c>
      <c r="J24" s="171">
        <f t="shared" si="0"/>
        <v>16.149999999999999</v>
      </c>
      <c r="K24" s="171">
        <f t="shared" si="1"/>
        <v>173.84</v>
      </c>
      <c r="L24" s="171">
        <f t="shared" si="2"/>
        <v>191.22400000000002</v>
      </c>
      <c r="M24" s="173" t="s">
        <v>58</v>
      </c>
    </row>
    <row r="25" spans="1:13" ht="16.5" x14ac:dyDescent="0.3">
      <c r="A25" s="146">
        <v>24</v>
      </c>
      <c r="B25" s="146" t="s">
        <v>68</v>
      </c>
      <c r="C25" s="146">
        <v>112</v>
      </c>
      <c r="D25" s="146" t="s">
        <v>152</v>
      </c>
      <c r="E25" s="150">
        <v>20.84</v>
      </c>
      <c r="F25" s="150">
        <v>9.8000000000000007</v>
      </c>
      <c r="G25" s="150">
        <v>0</v>
      </c>
      <c r="H25" s="150">
        <v>0</v>
      </c>
      <c r="I25" s="150">
        <v>0</v>
      </c>
      <c r="J25" s="171">
        <f t="shared" si="0"/>
        <v>30.64</v>
      </c>
      <c r="K25" s="171">
        <f t="shared" si="1"/>
        <v>329.81</v>
      </c>
      <c r="L25" s="171">
        <f t="shared" si="2"/>
        <v>362.79100000000005</v>
      </c>
      <c r="M25" s="173" t="s">
        <v>58</v>
      </c>
    </row>
    <row r="26" spans="1:13" ht="16.5" x14ac:dyDescent="0.3">
      <c r="A26" s="146">
        <v>25</v>
      </c>
      <c r="B26" s="146" t="s">
        <v>68</v>
      </c>
      <c r="C26" s="146">
        <v>113</v>
      </c>
      <c r="D26" s="146" t="s">
        <v>152</v>
      </c>
      <c r="E26" s="150">
        <v>20.84</v>
      </c>
      <c r="F26" s="150">
        <v>9.8000000000000007</v>
      </c>
      <c r="G26" s="150">
        <v>0</v>
      </c>
      <c r="H26" s="150">
        <v>0</v>
      </c>
      <c r="I26" s="150">
        <v>0</v>
      </c>
      <c r="J26" s="171">
        <f t="shared" si="0"/>
        <v>30.64</v>
      </c>
      <c r="K26" s="171">
        <f t="shared" si="1"/>
        <v>329.81</v>
      </c>
      <c r="L26" s="171">
        <f t="shared" si="2"/>
        <v>362.79100000000005</v>
      </c>
      <c r="M26" s="173" t="s">
        <v>58</v>
      </c>
    </row>
    <row r="27" spans="1:13" ht="16.5" x14ac:dyDescent="0.3">
      <c r="A27" s="146">
        <v>26</v>
      </c>
      <c r="B27" s="146" t="s">
        <v>68</v>
      </c>
      <c r="C27" s="146">
        <v>114</v>
      </c>
      <c r="D27" s="146" t="s">
        <v>152</v>
      </c>
      <c r="E27" s="150">
        <v>23.41</v>
      </c>
      <c r="F27" s="150">
        <v>11</v>
      </c>
      <c r="G27" s="150">
        <v>0</v>
      </c>
      <c r="H27" s="150">
        <v>0</v>
      </c>
      <c r="I27" s="150">
        <v>0</v>
      </c>
      <c r="J27" s="171">
        <f t="shared" si="0"/>
        <v>34.409999999999997</v>
      </c>
      <c r="K27" s="171">
        <f t="shared" si="1"/>
        <v>370.39</v>
      </c>
      <c r="L27" s="171">
        <f t="shared" si="2"/>
        <v>407.42900000000003</v>
      </c>
      <c r="M27" s="173" t="s">
        <v>58</v>
      </c>
    </row>
    <row r="28" spans="1:13" ht="16.5" x14ac:dyDescent="0.3">
      <c r="A28" s="146">
        <v>27</v>
      </c>
      <c r="B28" s="146" t="s">
        <v>68</v>
      </c>
      <c r="C28" s="146">
        <v>115</v>
      </c>
      <c r="D28" s="146" t="s">
        <v>152</v>
      </c>
      <c r="E28" s="150">
        <v>20.84</v>
      </c>
      <c r="F28" s="150">
        <v>9.8000000000000007</v>
      </c>
      <c r="G28" s="150">
        <v>0</v>
      </c>
      <c r="H28" s="150">
        <v>0</v>
      </c>
      <c r="I28" s="150">
        <v>0</v>
      </c>
      <c r="J28" s="171">
        <f t="shared" si="0"/>
        <v>30.64</v>
      </c>
      <c r="K28" s="171">
        <f t="shared" si="1"/>
        <v>329.81</v>
      </c>
      <c r="L28" s="171">
        <f t="shared" si="2"/>
        <v>362.79100000000005</v>
      </c>
      <c r="M28" s="173" t="s">
        <v>58</v>
      </c>
    </row>
    <row r="29" spans="1:13" ht="16.5" x14ac:dyDescent="0.3">
      <c r="A29" s="146">
        <v>28</v>
      </c>
      <c r="B29" s="146" t="s">
        <v>69</v>
      </c>
      <c r="C29" s="146">
        <v>301</v>
      </c>
      <c r="D29" s="146" t="s">
        <v>60</v>
      </c>
      <c r="E29" s="150">
        <v>38.85</v>
      </c>
      <c r="F29" s="150">
        <v>0</v>
      </c>
      <c r="G29" s="150">
        <v>0</v>
      </c>
      <c r="H29" s="150">
        <v>15.96</v>
      </c>
      <c r="I29" s="150">
        <v>3.19</v>
      </c>
      <c r="J29" s="171">
        <f t="shared" si="0"/>
        <v>58</v>
      </c>
      <c r="K29" s="171">
        <f t="shared" si="1"/>
        <v>624.30999999999995</v>
      </c>
      <c r="L29" s="171">
        <f t="shared" si="2"/>
        <v>686.74099999999999</v>
      </c>
      <c r="M29" s="173" t="s">
        <v>58</v>
      </c>
    </row>
    <row r="30" spans="1:13" ht="16.5" x14ac:dyDescent="0.3">
      <c r="A30" s="146">
        <v>29</v>
      </c>
      <c r="B30" s="146" t="s">
        <v>69</v>
      </c>
      <c r="C30" s="146">
        <v>302</v>
      </c>
      <c r="D30" s="146" t="s">
        <v>60</v>
      </c>
      <c r="E30" s="150">
        <v>38.85</v>
      </c>
      <c r="F30" s="150">
        <v>0</v>
      </c>
      <c r="G30" s="150">
        <v>0</v>
      </c>
      <c r="H30" s="150">
        <v>15.86</v>
      </c>
      <c r="I30" s="150">
        <v>3.19</v>
      </c>
      <c r="J30" s="171">
        <f t="shared" si="0"/>
        <v>57.9</v>
      </c>
      <c r="K30" s="171">
        <f t="shared" si="1"/>
        <v>623.24</v>
      </c>
      <c r="L30" s="171">
        <f t="shared" si="2"/>
        <v>685.56400000000008</v>
      </c>
      <c r="M30" s="173" t="s">
        <v>58</v>
      </c>
    </row>
    <row r="31" spans="1:13" ht="16.5" x14ac:dyDescent="0.3">
      <c r="A31" s="146">
        <v>30</v>
      </c>
      <c r="B31" s="146" t="s">
        <v>69</v>
      </c>
      <c r="C31" s="146">
        <v>303</v>
      </c>
      <c r="D31" s="146" t="s">
        <v>60</v>
      </c>
      <c r="E31" s="150">
        <v>41.28</v>
      </c>
      <c r="F31" s="150">
        <v>0</v>
      </c>
      <c r="G31" s="150">
        <v>0</v>
      </c>
      <c r="H31" s="150">
        <v>15.86</v>
      </c>
      <c r="I31" s="150">
        <v>3.19</v>
      </c>
      <c r="J31" s="171">
        <f t="shared" si="0"/>
        <v>60.33</v>
      </c>
      <c r="K31" s="171">
        <f t="shared" si="1"/>
        <v>649.39</v>
      </c>
      <c r="L31" s="171">
        <f t="shared" si="2"/>
        <v>714.32900000000006</v>
      </c>
      <c r="M31" s="173" t="s">
        <v>58</v>
      </c>
    </row>
    <row r="32" spans="1:13" ht="16.5" x14ac:dyDescent="0.3">
      <c r="A32" s="146">
        <v>31</v>
      </c>
      <c r="B32" s="146" t="s">
        <v>69</v>
      </c>
      <c r="C32" s="146">
        <v>304</v>
      </c>
      <c r="D32" s="146" t="s">
        <v>60</v>
      </c>
      <c r="E32" s="150">
        <v>41.28</v>
      </c>
      <c r="F32" s="150">
        <v>0</v>
      </c>
      <c r="G32" s="150">
        <v>0</v>
      </c>
      <c r="H32" s="150">
        <v>15.86</v>
      </c>
      <c r="I32" s="150">
        <v>3.19</v>
      </c>
      <c r="J32" s="171">
        <f t="shared" si="0"/>
        <v>60.33</v>
      </c>
      <c r="K32" s="171">
        <f t="shared" si="1"/>
        <v>649.39</v>
      </c>
      <c r="L32" s="171">
        <f t="shared" si="2"/>
        <v>714.32900000000006</v>
      </c>
      <c r="M32" s="173" t="s">
        <v>58</v>
      </c>
    </row>
    <row r="33" spans="1:13" ht="16.5" x14ac:dyDescent="0.3">
      <c r="A33" s="146">
        <v>32</v>
      </c>
      <c r="B33" s="146" t="s">
        <v>69</v>
      </c>
      <c r="C33" s="146">
        <v>305</v>
      </c>
      <c r="D33" s="146" t="s">
        <v>60</v>
      </c>
      <c r="E33" s="150">
        <v>38.85</v>
      </c>
      <c r="F33" s="150">
        <v>0</v>
      </c>
      <c r="G33" s="150">
        <v>0</v>
      </c>
      <c r="H33" s="150">
        <v>15.86</v>
      </c>
      <c r="I33" s="150">
        <v>3.19</v>
      </c>
      <c r="J33" s="171">
        <f t="shared" si="0"/>
        <v>57.9</v>
      </c>
      <c r="K33" s="171">
        <f t="shared" si="1"/>
        <v>623.24</v>
      </c>
      <c r="L33" s="171">
        <f t="shared" si="2"/>
        <v>685.56400000000008</v>
      </c>
      <c r="M33" s="173" t="s">
        <v>58</v>
      </c>
    </row>
    <row r="34" spans="1:13" ht="16.5" x14ac:dyDescent="0.3">
      <c r="A34" s="146">
        <v>33</v>
      </c>
      <c r="B34" s="146" t="s">
        <v>69</v>
      </c>
      <c r="C34" s="146">
        <v>306</v>
      </c>
      <c r="D34" s="146" t="s">
        <v>60</v>
      </c>
      <c r="E34" s="150">
        <v>38.85</v>
      </c>
      <c r="F34" s="150">
        <v>0</v>
      </c>
      <c r="G34" s="150">
        <v>0</v>
      </c>
      <c r="H34" s="150">
        <v>15.86</v>
      </c>
      <c r="I34" s="150">
        <v>3.19</v>
      </c>
      <c r="J34" s="171">
        <f t="shared" si="0"/>
        <v>57.9</v>
      </c>
      <c r="K34" s="171">
        <f t="shared" si="1"/>
        <v>623.24</v>
      </c>
      <c r="L34" s="171">
        <f t="shared" si="2"/>
        <v>685.56400000000008</v>
      </c>
      <c r="M34" s="173" t="s">
        <v>58</v>
      </c>
    </row>
    <row r="35" spans="1:13" ht="16.5" x14ac:dyDescent="0.3">
      <c r="A35" s="146">
        <v>34</v>
      </c>
      <c r="B35" s="146" t="s">
        <v>69</v>
      </c>
      <c r="C35" s="146">
        <v>307</v>
      </c>
      <c r="D35" s="146" t="s">
        <v>60</v>
      </c>
      <c r="E35" s="150">
        <v>38.85</v>
      </c>
      <c r="F35" s="150">
        <v>0</v>
      </c>
      <c r="G35" s="150">
        <v>0</v>
      </c>
      <c r="H35" s="150">
        <v>0</v>
      </c>
      <c r="I35" s="150">
        <v>3.19</v>
      </c>
      <c r="J35" s="171">
        <f t="shared" si="0"/>
        <v>42.04</v>
      </c>
      <c r="K35" s="171">
        <f t="shared" si="1"/>
        <v>452.52</v>
      </c>
      <c r="L35" s="171">
        <f t="shared" si="2"/>
        <v>497.77200000000005</v>
      </c>
      <c r="M35" s="173" t="s">
        <v>58</v>
      </c>
    </row>
    <row r="36" spans="1:13" ht="16.5" x14ac:dyDescent="0.3">
      <c r="A36" s="146">
        <v>35</v>
      </c>
      <c r="B36" s="146" t="s">
        <v>69</v>
      </c>
      <c r="C36" s="146">
        <v>308</v>
      </c>
      <c r="D36" s="146" t="s">
        <v>60</v>
      </c>
      <c r="E36" s="150">
        <v>38.85</v>
      </c>
      <c r="F36" s="150">
        <v>0</v>
      </c>
      <c r="G36" s="150">
        <v>0</v>
      </c>
      <c r="H36" s="150">
        <v>0</v>
      </c>
      <c r="I36" s="150">
        <v>3.19</v>
      </c>
      <c r="J36" s="171">
        <f t="shared" si="0"/>
        <v>42.04</v>
      </c>
      <c r="K36" s="171">
        <f t="shared" si="1"/>
        <v>452.52</v>
      </c>
      <c r="L36" s="171">
        <f t="shared" si="2"/>
        <v>497.77200000000005</v>
      </c>
      <c r="M36" s="173" t="s">
        <v>58</v>
      </c>
    </row>
    <row r="37" spans="1:13" ht="16.5" x14ac:dyDescent="0.3">
      <c r="A37" s="146">
        <v>36</v>
      </c>
      <c r="B37" s="146" t="s">
        <v>69</v>
      </c>
      <c r="C37" s="146">
        <v>309</v>
      </c>
      <c r="D37" s="146" t="s">
        <v>60</v>
      </c>
      <c r="E37" s="150">
        <v>38.85</v>
      </c>
      <c r="F37" s="150">
        <v>0</v>
      </c>
      <c r="G37" s="150">
        <v>0</v>
      </c>
      <c r="H37" s="150">
        <v>0</v>
      </c>
      <c r="I37" s="150">
        <v>3.19</v>
      </c>
      <c r="J37" s="171">
        <f t="shared" si="0"/>
        <v>42.04</v>
      </c>
      <c r="K37" s="171">
        <f t="shared" si="1"/>
        <v>452.52</v>
      </c>
      <c r="L37" s="171">
        <f t="shared" si="2"/>
        <v>497.77200000000005</v>
      </c>
      <c r="M37" s="173" t="s">
        <v>58</v>
      </c>
    </row>
    <row r="38" spans="1:13" ht="16.5" x14ac:dyDescent="0.3">
      <c r="A38" s="146">
        <v>37</v>
      </c>
      <c r="B38" s="146" t="s">
        <v>69</v>
      </c>
      <c r="C38" s="146">
        <v>310</v>
      </c>
      <c r="D38" s="146" t="s">
        <v>60</v>
      </c>
      <c r="E38" s="150">
        <v>38.85</v>
      </c>
      <c r="F38" s="150">
        <v>0</v>
      </c>
      <c r="G38" s="150">
        <v>0</v>
      </c>
      <c r="H38" s="150">
        <v>0</v>
      </c>
      <c r="I38" s="150">
        <v>3.19</v>
      </c>
      <c r="J38" s="171">
        <f t="shared" si="0"/>
        <v>42.04</v>
      </c>
      <c r="K38" s="171">
        <f t="shared" si="1"/>
        <v>452.52</v>
      </c>
      <c r="L38" s="171">
        <f t="shared" si="2"/>
        <v>497.77200000000005</v>
      </c>
      <c r="M38" s="173" t="s">
        <v>58</v>
      </c>
    </row>
    <row r="39" spans="1:13" ht="16.5" x14ac:dyDescent="0.3">
      <c r="A39" s="146">
        <v>38</v>
      </c>
      <c r="B39" s="146" t="s">
        <v>69</v>
      </c>
      <c r="C39" s="146">
        <v>311</v>
      </c>
      <c r="D39" s="146" t="s">
        <v>60</v>
      </c>
      <c r="E39" s="150">
        <v>38.85</v>
      </c>
      <c r="F39" s="150">
        <v>0</v>
      </c>
      <c r="G39" s="150">
        <v>0</v>
      </c>
      <c r="H39" s="150">
        <v>0</v>
      </c>
      <c r="I39" s="150">
        <v>3.19</v>
      </c>
      <c r="J39" s="171">
        <f t="shared" si="0"/>
        <v>42.04</v>
      </c>
      <c r="K39" s="171">
        <f t="shared" si="1"/>
        <v>452.52</v>
      </c>
      <c r="L39" s="171">
        <f t="shared" si="2"/>
        <v>497.77200000000005</v>
      </c>
      <c r="M39" s="173" t="s">
        <v>58</v>
      </c>
    </row>
    <row r="40" spans="1:13" ht="16.5" x14ac:dyDescent="0.3">
      <c r="A40" s="146">
        <v>39</v>
      </c>
      <c r="B40" s="146" t="s">
        <v>69</v>
      </c>
      <c r="C40" s="146">
        <v>312</v>
      </c>
      <c r="D40" s="146" t="s">
        <v>60</v>
      </c>
      <c r="E40" s="150">
        <v>38.85</v>
      </c>
      <c r="F40" s="150">
        <v>0</v>
      </c>
      <c r="G40" s="150">
        <v>0</v>
      </c>
      <c r="H40" s="150">
        <v>0</v>
      </c>
      <c r="I40" s="150">
        <v>3.19</v>
      </c>
      <c r="J40" s="171">
        <f t="shared" si="0"/>
        <v>42.04</v>
      </c>
      <c r="K40" s="171">
        <f t="shared" si="1"/>
        <v>452.52</v>
      </c>
      <c r="L40" s="171">
        <f t="shared" si="2"/>
        <v>497.77200000000005</v>
      </c>
      <c r="M40" s="173" t="s">
        <v>58</v>
      </c>
    </row>
    <row r="41" spans="1:13" ht="16.5" x14ac:dyDescent="0.3">
      <c r="A41" s="146">
        <v>40</v>
      </c>
      <c r="B41" s="146" t="s">
        <v>153</v>
      </c>
      <c r="C41" s="146">
        <v>401</v>
      </c>
      <c r="D41" s="146" t="s">
        <v>60</v>
      </c>
      <c r="E41" s="150">
        <v>38.85</v>
      </c>
      <c r="F41" s="150">
        <v>0</v>
      </c>
      <c r="G41" s="150">
        <v>0</v>
      </c>
      <c r="H41" s="150">
        <v>0</v>
      </c>
      <c r="I41" s="150">
        <v>3.19</v>
      </c>
      <c r="J41" s="171">
        <f t="shared" si="0"/>
        <v>42.04</v>
      </c>
      <c r="K41" s="171">
        <f t="shared" si="1"/>
        <v>452.52</v>
      </c>
      <c r="L41" s="171">
        <f t="shared" si="2"/>
        <v>497.77200000000005</v>
      </c>
      <c r="M41" s="173" t="s">
        <v>58</v>
      </c>
    </row>
    <row r="42" spans="1:13" ht="16.5" x14ac:dyDescent="0.3">
      <c r="A42" s="146">
        <v>41</v>
      </c>
      <c r="B42" s="146" t="s">
        <v>153</v>
      </c>
      <c r="C42" s="146">
        <v>402</v>
      </c>
      <c r="D42" s="146" t="s">
        <v>60</v>
      </c>
      <c r="E42" s="150">
        <v>38.85</v>
      </c>
      <c r="F42" s="150">
        <v>0</v>
      </c>
      <c r="G42" s="150">
        <v>0</v>
      </c>
      <c r="H42" s="150">
        <v>0</v>
      </c>
      <c r="I42" s="150">
        <v>3.19</v>
      </c>
      <c r="J42" s="171">
        <f t="shared" si="0"/>
        <v>42.04</v>
      </c>
      <c r="K42" s="171">
        <f t="shared" si="1"/>
        <v>452.52</v>
      </c>
      <c r="L42" s="171">
        <f t="shared" si="2"/>
        <v>497.77200000000005</v>
      </c>
      <c r="M42" s="173" t="s">
        <v>58</v>
      </c>
    </row>
    <row r="43" spans="1:13" ht="16.5" x14ac:dyDescent="0.3">
      <c r="A43" s="146">
        <v>42</v>
      </c>
      <c r="B43" s="146" t="s">
        <v>153</v>
      </c>
      <c r="C43" s="146">
        <v>403</v>
      </c>
      <c r="D43" s="146" t="s">
        <v>60</v>
      </c>
      <c r="E43" s="150">
        <v>41.28</v>
      </c>
      <c r="F43" s="150">
        <v>0</v>
      </c>
      <c r="G43" s="150">
        <v>0</v>
      </c>
      <c r="H43" s="150">
        <v>0</v>
      </c>
      <c r="I43" s="150">
        <v>3.19</v>
      </c>
      <c r="J43" s="171">
        <f t="shared" si="0"/>
        <v>44.47</v>
      </c>
      <c r="K43" s="171">
        <f t="shared" si="1"/>
        <v>478.68</v>
      </c>
      <c r="L43" s="171">
        <f t="shared" si="2"/>
        <v>526.548</v>
      </c>
      <c r="M43" s="173" t="s">
        <v>58</v>
      </c>
    </row>
    <row r="44" spans="1:13" ht="16.5" x14ac:dyDescent="0.3">
      <c r="A44" s="146">
        <v>43</v>
      </c>
      <c r="B44" s="146" t="s">
        <v>153</v>
      </c>
      <c r="C44" s="146">
        <v>404</v>
      </c>
      <c r="D44" s="146" t="s">
        <v>60</v>
      </c>
      <c r="E44" s="150">
        <v>41.28</v>
      </c>
      <c r="F44" s="150">
        <v>0</v>
      </c>
      <c r="G44" s="150">
        <v>0</v>
      </c>
      <c r="H44" s="150">
        <v>0</v>
      </c>
      <c r="I44" s="150">
        <v>3.19</v>
      </c>
      <c r="J44" s="171">
        <f t="shared" si="0"/>
        <v>44.47</v>
      </c>
      <c r="K44" s="171">
        <f t="shared" si="1"/>
        <v>478.68</v>
      </c>
      <c r="L44" s="171">
        <f t="shared" si="2"/>
        <v>526.548</v>
      </c>
      <c r="M44" s="173" t="s">
        <v>58</v>
      </c>
    </row>
    <row r="45" spans="1:13" ht="16.5" x14ac:dyDescent="0.3">
      <c r="A45" s="146">
        <v>44</v>
      </c>
      <c r="B45" s="146" t="s">
        <v>153</v>
      </c>
      <c r="C45" s="146">
        <v>405</v>
      </c>
      <c r="D45" s="146" t="s">
        <v>60</v>
      </c>
      <c r="E45" s="150">
        <v>38.85</v>
      </c>
      <c r="F45" s="150">
        <v>0</v>
      </c>
      <c r="G45" s="150">
        <v>0</v>
      </c>
      <c r="H45" s="150">
        <v>0</v>
      </c>
      <c r="I45" s="150">
        <v>3.19</v>
      </c>
      <c r="J45" s="171">
        <f t="shared" si="0"/>
        <v>42.04</v>
      </c>
      <c r="K45" s="171">
        <f t="shared" si="1"/>
        <v>452.52</v>
      </c>
      <c r="L45" s="171">
        <f t="shared" si="2"/>
        <v>497.77200000000005</v>
      </c>
      <c r="M45" s="173" t="s">
        <v>58</v>
      </c>
    </row>
    <row r="46" spans="1:13" ht="16.5" x14ac:dyDescent="0.3">
      <c r="A46" s="146">
        <v>45</v>
      </c>
      <c r="B46" s="146" t="s">
        <v>153</v>
      </c>
      <c r="C46" s="146">
        <v>406</v>
      </c>
      <c r="D46" s="146" t="s">
        <v>60</v>
      </c>
      <c r="E46" s="150">
        <v>38.85</v>
      </c>
      <c r="F46" s="150">
        <v>0</v>
      </c>
      <c r="G46" s="150">
        <v>0</v>
      </c>
      <c r="H46" s="150">
        <v>0</v>
      </c>
      <c r="I46" s="150">
        <v>3.19</v>
      </c>
      <c r="J46" s="171">
        <f t="shared" si="0"/>
        <v>42.04</v>
      </c>
      <c r="K46" s="171">
        <f t="shared" si="1"/>
        <v>452.52</v>
      </c>
      <c r="L46" s="171">
        <f t="shared" si="2"/>
        <v>497.77200000000005</v>
      </c>
      <c r="M46" s="173" t="s">
        <v>58</v>
      </c>
    </row>
    <row r="47" spans="1:13" ht="16.5" x14ac:dyDescent="0.3">
      <c r="A47" s="146">
        <v>46</v>
      </c>
      <c r="B47" s="146" t="s">
        <v>153</v>
      </c>
      <c r="C47" s="146">
        <v>407</v>
      </c>
      <c r="D47" s="146" t="s">
        <v>60</v>
      </c>
      <c r="E47" s="150">
        <v>38.85</v>
      </c>
      <c r="F47" s="150">
        <v>0</v>
      </c>
      <c r="G47" s="150">
        <v>0</v>
      </c>
      <c r="H47" s="150">
        <v>0</v>
      </c>
      <c r="I47" s="150">
        <v>3.19</v>
      </c>
      <c r="J47" s="171">
        <f t="shared" si="0"/>
        <v>42.04</v>
      </c>
      <c r="K47" s="171">
        <f t="shared" si="1"/>
        <v>452.52</v>
      </c>
      <c r="L47" s="171">
        <f t="shared" si="2"/>
        <v>497.77200000000005</v>
      </c>
      <c r="M47" s="173" t="s">
        <v>58</v>
      </c>
    </row>
    <row r="48" spans="1:13" ht="16.5" x14ac:dyDescent="0.3">
      <c r="A48" s="146">
        <v>47</v>
      </c>
      <c r="B48" s="146" t="s">
        <v>153</v>
      </c>
      <c r="C48" s="146">
        <v>408</v>
      </c>
      <c r="D48" s="146" t="s">
        <v>60</v>
      </c>
      <c r="E48" s="150">
        <v>38.85</v>
      </c>
      <c r="F48" s="150">
        <v>0</v>
      </c>
      <c r="G48" s="150">
        <v>0</v>
      </c>
      <c r="H48" s="150">
        <v>0</v>
      </c>
      <c r="I48" s="150">
        <v>3.19</v>
      </c>
      <c r="J48" s="171">
        <f t="shared" si="0"/>
        <v>42.04</v>
      </c>
      <c r="K48" s="171">
        <f t="shared" si="1"/>
        <v>452.52</v>
      </c>
      <c r="L48" s="171">
        <f t="shared" si="2"/>
        <v>497.77200000000005</v>
      </c>
      <c r="M48" s="173" t="s">
        <v>58</v>
      </c>
    </row>
    <row r="49" spans="1:13" ht="16.5" x14ac:dyDescent="0.3">
      <c r="A49" s="146">
        <v>48</v>
      </c>
      <c r="B49" s="146" t="s">
        <v>153</v>
      </c>
      <c r="C49" s="146">
        <v>409</v>
      </c>
      <c r="D49" s="146" t="s">
        <v>60</v>
      </c>
      <c r="E49" s="150">
        <v>38.85</v>
      </c>
      <c r="F49" s="150">
        <v>0</v>
      </c>
      <c r="G49" s="150">
        <v>0</v>
      </c>
      <c r="H49" s="150">
        <v>0</v>
      </c>
      <c r="I49" s="150">
        <v>3.19</v>
      </c>
      <c r="J49" s="171">
        <f t="shared" si="0"/>
        <v>42.04</v>
      </c>
      <c r="K49" s="171">
        <f t="shared" si="1"/>
        <v>452.52</v>
      </c>
      <c r="L49" s="171">
        <f t="shared" si="2"/>
        <v>497.77200000000005</v>
      </c>
      <c r="M49" s="173" t="s">
        <v>58</v>
      </c>
    </row>
    <row r="50" spans="1:13" ht="16.5" x14ac:dyDescent="0.3">
      <c r="A50" s="146">
        <v>49</v>
      </c>
      <c r="B50" s="146" t="s">
        <v>153</v>
      </c>
      <c r="C50" s="146">
        <v>410</v>
      </c>
      <c r="D50" s="146" t="s">
        <v>60</v>
      </c>
      <c r="E50" s="150">
        <v>38.85</v>
      </c>
      <c r="F50" s="150">
        <v>0</v>
      </c>
      <c r="G50" s="150">
        <v>0</v>
      </c>
      <c r="H50" s="150">
        <v>0</v>
      </c>
      <c r="I50" s="150">
        <v>3.19</v>
      </c>
      <c r="J50" s="171">
        <f t="shared" si="0"/>
        <v>42.04</v>
      </c>
      <c r="K50" s="171">
        <f t="shared" si="1"/>
        <v>452.52</v>
      </c>
      <c r="L50" s="171">
        <f t="shared" si="2"/>
        <v>497.77200000000005</v>
      </c>
      <c r="M50" s="173" t="s">
        <v>58</v>
      </c>
    </row>
    <row r="51" spans="1:13" ht="16.5" x14ac:dyDescent="0.3">
      <c r="A51" s="146">
        <v>50</v>
      </c>
      <c r="B51" s="146" t="s">
        <v>153</v>
      </c>
      <c r="C51" s="146">
        <v>411</v>
      </c>
      <c r="D51" s="146" t="s">
        <v>60</v>
      </c>
      <c r="E51" s="150">
        <v>38.85</v>
      </c>
      <c r="F51" s="150">
        <v>0</v>
      </c>
      <c r="G51" s="150">
        <v>0</v>
      </c>
      <c r="H51" s="150">
        <v>0</v>
      </c>
      <c r="I51" s="150">
        <v>3.19</v>
      </c>
      <c r="J51" s="171">
        <f t="shared" si="0"/>
        <v>42.04</v>
      </c>
      <c r="K51" s="171">
        <f t="shared" si="1"/>
        <v>452.52</v>
      </c>
      <c r="L51" s="171">
        <f t="shared" si="2"/>
        <v>497.77200000000005</v>
      </c>
      <c r="M51" s="173" t="s">
        <v>58</v>
      </c>
    </row>
    <row r="52" spans="1:13" ht="16.5" x14ac:dyDescent="0.3">
      <c r="A52" s="146">
        <v>51</v>
      </c>
      <c r="B52" s="146" t="s">
        <v>153</v>
      </c>
      <c r="C52" s="146">
        <v>412</v>
      </c>
      <c r="D52" s="146" t="s">
        <v>60</v>
      </c>
      <c r="E52" s="150">
        <v>38.85</v>
      </c>
      <c r="F52" s="150">
        <v>0</v>
      </c>
      <c r="G52" s="150">
        <v>0</v>
      </c>
      <c r="H52" s="150">
        <v>0</v>
      </c>
      <c r="I52" s="150">
        <v>3.19</v>
      </c>
      <c r="J52" s="171">
        <f t="shared" si="0"/>
        <v>42.04</v>
      </c>
      <c r="K52" s="171">
        <f t="shared" si="1"/>
        <v>452.52</v>
      </c>
      <c r="L52" s="171">
        <f t="shared" si="2"/>
        <v>497.77200000000005</v>
      </c>
      <c r="M52" s="173" t="s">
        <v>58</v>
      </c>
    </row>
    <row r="53" spans="1:13" ht="16.5" x14ac:dyDescent="0.3">
      <c r="A53" s="146">
        <v>52</v>
      </c>
      <c r="B53" s="146" t="s">
        <v>154</v>
      </c>
      <c r="C53" s="146">
        <v>501</v>
      </c>
      <c r="D53" s="146" t="s">
        <v>60</v>
      </c>
      <c r="E53" s="150">
        <v>38.85</v>
      </c>
      <c r="F53" s="150">
        <v>0</v>
      </c>
      <c r="G53" s="150">
        <v>0</v>
      </c>
      <c r="H53" s="150">
        <v>0</v>
      </c>
      <c r="I53" s="150">
        <v>3.19</v>
      </c>
      <c r="J53" s="171">
        <f t="shared" si="0"/>
        <v>42.04</v>
      </c>
      <c r="K53" s="171">
        <f t="shared" si="1"/>
        <v>452.52</v>
      </c>
      <c r="L53" s="171">
        <f t="shared" si="2"/>
        <v>497.77200000000005</v>
      </c>
      <c r="M53" s="173" t="s">
        <v>58</v>
      </c>
    </row>
    <row r="54" spans="1:13" ht="16.5" x14ac:dyDescent="0.3">
      <c r="A54" s="146">
        <v>53</v>
      </c>
      <c r="B54" s="146" t="s">
        <v>154</v>
      </c>
      <c r="C54" s="146">
        <v>502</v>
      </c>
      <c r="D54" s="146" t="s">
        <v>60</v>
      </c>
      <c r="E54" s="150">
        <v>38.85</v>
      </c>
      <c r="F54" s="150">
        <v>0</v>
      </c>
      <c r="G54" s="150">
        <v>0</v>
      </c>
      <c r="H54" s="150">
        <v>0</v>
      </c>
      <c r="I54" s="150">
        <v>3.19</v>
      </c>
      <c r="J54" s="171">
        <f t="shared" si="0"/>
        <v>42.04</v>
      </c>
      <c r="K54" s="171">
        <f t="shared" si="1"/>
        <v>452.52</v>
      </c>
      <c r="L54" s="171">
        <f t="shared" si="2"/>
        <v>497.77200000000005</v>
      </c>
      <c r="M54" s="173" t="s">
        <v>58</v>
      </c>
    </row>
    <row r="55" spans="1:13" ht="16.5" x14ac:dyDescent="0.3">
      <c r="A55" s="146">
        <v>54</v>
      </c>
      <c r="B55" s="146" t="s">
        <v>154</v>
      </c>
      <c r="C55" s="146">
        <v>503</v>
      </c>
      <c r="D55" s="146" t="s">
        <v>60</v>
      </c>
      <c r="E55" s="150">
        <v>41.28</v>
      </c>
      <c r="F55" s="150">
        <v>0</v>
      </c>
      <c r="G55" s="150">
        <v>0</v>
      </c>
      <c r="H55" s="150">
        <v>0</v>
      </c>
      <c r="I55" s="150">
        <v>3.19</v>
      </c>
      <c r="J55" s="171">
        <f t="shared" si="0"/>
        <v>44.47</v>
      </c>
      <c r="K55" s="171">
        <f t="shared" si="1"/>
        <v>478.68</v>
      </c>
      <c r="L55" s="171">
        <f t="shared" si="2"/>
        <v>526.548</v>
      </c>
      <c r="M55" s="173" t="s">
        <v>58</v>
      </c>
    </row>
    <row r="56" spans="1:13" ht="16.5" x14ac:dyDescent="0.3">
      <c r="A56" s="146">
        <v>55</v>
      </c>
      <c r="B56" s="146" t="s">
        <v>154</v>
      </c>
      <c r="C56" s="146">
        <v>504</v>
      </c>
      <c r="D56" s="146" t="s">
        <v>60</v>
      </c>
      <c r="E56" s="150">
        <v>41.28</v>
      </c>
      <c r="F56" s="150">
        <v>0</v>
      </c>
      <c r="G56" s="150">
        <v>0</v>
      </c>
      <c r="H56" s="150">
        <v>0</v>
      </c>
      <c r="I56" s="150">
        <v>3.19</v>
      </c>
      <c r="J56" s="171">
        <f t="shared" si="0"/>
        <v>44.47</v>
      </c>
      <c r="K56" s="171">
        <f t="shared" si="1"/>
        <v>478.68</v>
      </c>
      <c r="L56" s="171">
        <f t="shared" si="2"/>
        <v>526.548</v>
      </c>
      <c r="M56" s="173" t="s">
        <v>58</v>
      </c>
    </row>
    <row r="57" spans="1:13" ht="16.5" x14ac:dyDescent="0.3">
      <c r="A57" s="146">
        <v>56</v>
      </c>
      <c r="B57" s="146" t="s">
        <v>154</v>
      </c>
      <c r="C57" s="146">
        <v>505</v>
      </c>
      <c r="D57" s="146" t="s">
        <v>60</v>
      </c>
      <c r="E57" s="150">
        <v>38.85</v>
      </c>
      <c r="F57" s="150">
        <v>0</v>
      </c>
      <c r="G57" s="150">
        <v>0</v>
      </c>
      <c r="H57" s="150">
        <v>0</v>
      </c>
      <c r="I57" s="150">
        <v>3.19</v>
      </c>
      <c r="J57" s="171">
        <f t="shared" si="0"/>
        <v>42.04</v>
      </c>
      <c r="K57" s="171">
        <f t="shared" si="1"/>
        <v>452.52</v>
      </c>
      <c r="L57" s="171">
        <f t="shared" si="2"/>
        <v>497.77200000000005</v>
      </c>
      <c r="M57" s="173" t="s">
        <v>58</v>
      </c>
    </row>
    <row r="58" spans="1:13" ht="16.5" x14ac:dyDescent="0.3">
      <c r="A58" s="146">
        <v>57</v>
      </c>
      <c r="B58" s="146" t="s">
        <v>154</v>
      </c>
      <c r="C58" s="146">
        <v>506</v>
      </c>
      <c r="D58" s="146" t="s">
        <v>60</v>
      </c>
      <c r="E58" s="150">
        <v>38.85</v>
      </c>
      <c r="F58" s="150">
        <v>0</v>
      </c>
      <c r="G58" s="150">
        <v>0</v>
      </c>
      <c r="H58" s="150">
        <v>0</v>
      </c>
      <c r="I58" s="150">
        <v>3.19</v>
      </c>
      <c r="J58" s="171">
        <f t="shared" si="0"/>
        <v>42.04</v>
      </c>
      <c r="K58" s="171">
        <f t="shared" si="1"/>
        <v>452.52</v>
      </c>
      <c r="L58" s="171">
        <f t="shared" si="2"/>
        <v>497.77200000000005</v>
      </c>
      <c r="M58" s="173" t="s">
        <v>58</v>
      </c>
    </row>
    <row r="59" spans="1:13" ht="16.5" x14ac:dyDescent="0.3">
      <c r="A59" s="146">
        <v>58</v>
      </c>
      <c r="B59" s="146" t="s">
        <v>154</v>
      </c>
      <c r="C59" s="146">
        <v>507</v>
      </c>
      <c r="D59" s="146" t="s">
        <v>60</v>
      </c>
      <c r="E59" s="150">
        <v>38.85</v>
      </c>
      <c r="F59" s="150">
        <v>0</v>
      </c>
      <c r="G59" s="150">
        <v>0</v>
      </c>
      <c r="H59" s="150">
        <v>0</v>
      </c>
      <c r="I59" s="150">
        <v>3.19</v>
      </c>
      <c r="J59" s="171">
        <f t="shared" si="0"/>
        <v>42.04</v>
      </c>
      <c r="K59" s="171">
        <f t="shared" si="1"/>
        <v>452.52</v>
      </c>
      <c r="L59" s="171">
        <f t="shared" si="2"/>
        <v>497.77200000000005</v>
      </c>
      <c r="M59" s="173" t="s">
        <v>58</v>
      </c>
    </row>
    <row r="60" spans="1:13" ht="16.5" x14ac:dyDescent="0.3">
      <c r="A60" s="146">
        <v>59</v>
      </c>
      <c r="B60" s="146" t="s">
        <v>154</v>
      </c>
      <c r="C60" s="146">
        <v>508</v>
      </c>
      <c r="D60" s="146" t="s">
        <v>60</v>
      </c>
      <c r="E60" s="150">
        <v>38.85</v>
      </c>
      <c r="F60" s="150">
        <v>0</v>
      </c>
      <c r="G60" s="150">
        <v>0</v>
      </c>
      <c r="H60" s="150">
        <v>0</v>
      </c>
      <c r="I60" s="150">
        <v>3.19</v>
      </c>
      <c r="J60" s="171">
        <f t="shared" si="0"/>
        <v>42.04</v>
      </c>
      <c r="K60" s="171">
        <f t="shared" si="1"/>
        <v>452.52</v>
      </c>
      <c r="L60" s="171">
        <f t="shared" si="2"/>
        <v>497.77200000000005</v>
      </c>
      <c r="M60" s="173" t="s">
        <v>58</v>
      </c>
    </row>
    <row r="61" spans="1:13" ht="16.5" x14ac:dyDescent="0.3">
      <c r="A61" s="146">
        <v>60</v>
      </c>
      <c r="B61" s="146" t="s">
        <v>154</v>
      </c>
      <c r="C61" s="146">
        <v>509</v>
      </c>
      <c r="D61" s="146" t="s">
        <v>60</v>
      </c>
      <c r="E61" s="150">
        <v>38.85</v>
      </c>
      <c r="F61" s="150">
        <v>0</v>
      </c>
      <c r="G61" s="150">
        <v>0</v>
      </c>
      <c r="H61" s="150">
        <v>0</v>
      </c>
      <c r="I61" s="150">
        <v>3.19</v>
      </c>
      <c r="J61" s="171">
        <f t="shared" si="0"/>
        <v>42.04</v>
      </c>
      <c r="K61" s="171">
        <f t="shared" si="1"/>
        <v>452.52</v>
      </c>
      <c r="L61" s="171">
        <f t="shared" si="2"/>
        <v>497.77200000000005</v>
      </c>
      <c r="M61" s="173" t="s">
        <v>58</v>
      </c>
    </row>
    <row r="62" spans="1:13" ht="16.5" x14ac:dyDescent="0.3">
      <c r="A62" s="146">
        <v>61</v>
      </c>
      <c r="B62" s="146" t="s">
        <v>154</v>
      </c>
      <c r="C62" s="146">
        <v>510</v>
      </c>
      <c r="D62" s="146" t="s">
        <v>60</v>
      </c>
      <c r="E62" s="150">
        <v>38.85</v>
      </c>
      <c r="F62" s="150">
        <v>0</v>
      </c>
      <c r="G62" s="150">
        <v>0</v>
      </c>
      <c r="H62" s="150">
        <v>0</v>
      </c>
      <c r="I62" s="150">
        <v>3.19</v>
      </c>
      <c r="J62" s="171">
        <f t="shared" si="0"/>
        <v>42.04</v>
      </c>
      <c r="K62" s="171">
        <f t="shared" si="1"/>
        <v>452.52</v>
      </c>
      <c r="L62" s="171">
        <f t="shared" si="2"/>
        <v>497.77200000000005</v>
      </c>
      <c r="M62" s="173" t="s">
        <v>58</v>
      </c>
    </row>
    <row r="63" spans="1:13" ht="16.5" x14ac:dyDescent="0.3">
      <c r="A63" s="146">
        <v>62</v>
      </c>
      <c r="B63" s="146" t="s">
        <v>154</v>
      </c>
      <c r="C63" s="146">
        <v>511</v>
      </c>
      <c r="D63" s="146" t="s">
        <v>60</v>
      </c>
      <c r="E63" s="150">
        <v>38.85</v>
      </c>
      <c r="F63" s="150">
        <v>0</v>
      </c>
      <c r="G63" s="150">
        <v>0</v>
      </c>
      <c r="H63" s="150">
        <v>0</v>
      </c>
      <c r="I63" s="150">
        <v>3.19</v>
      </c>
      <c r="J63" s="171">
        <f t="shared" si="0"/>
        <v>42.04</v>
      </c>
      <c r="K63" s="171">
        <f t="shared" si="1"/>
        <v>452.52</v>
      </c>
      <c r="L63" s="171">
        <f t="shared" si="2"/>
        <v>497.77200000000005</v>
      </c>
      <c r="M63" s="173" t="s">
        <v>58</v>
      </c>
    </row>
    <row r="64" spans="1:13" ht="16.5" x14ac:dyDescent="0.3">
      <c r="A64" s="146">
        <v>63</v>
      </c>
      <c r="B64" s="146" t="s">
        <v>154</v>
      </c>
      <c r="C64" s="146">
        <v>512</v>
      </c>
      <c r="D64" s="146" t="s">
        <v>60</v>
      </c>
      <c r="E64" s="150">
        <v>38.85</v>
      </c>
      <c r="F64" s="150">
        <v>0</v>
      </c>
      <c r="G64" s="150">
        <v>0</v>
      </c>
      <c r="H64" s="150">
        <v>0</v>
      </c>
      <c r="I64" s="150">
        <v>3.19</v>
      </c>
      <c r="J64" s="171">
        <f t="shared" si="0"/>
        <v>42.04</v>
      </c>
      <c r="K64" s="171">
        <f t="shared" si="1"/>
        <v>452.52</v>
      </c>
      <c r="L64" s="171">
        <f t="shared" si="2"/>
        <v>497.77200000000005</v>
      </c>
      <c r="M64" s="173" t="s">
        <v>58</v>
      </c>
    </row>
    <row r="65" spans="1:13" ht="16.5" x14ac:dyDescent="0.3">
      <c r="A65" s="146">
        <v>64</v>
      </c>
      <c r="B65" s="146" t="s">
        <v>155</v>
      </c>
      <c r="C65" s="146">
        <v>601</v>
      </c>
      <c r="D65" s="146" t="s">
        <v>60</v>
      </c>
      <c r="E65" s="150">
        <v>38.85</v>
      </c>
      <c r="F65" s="150">
        <v>0</v>
      </c>
      <c r="G65" s="150">
        <v>0</v>
      </c>
      <c r="H65" s="150">
        <v>0</v>
      </c>
      <c r="I65" s="150">
        <v>3.19</v>
      </c>
      <c r="J65" s="171">
        <f t="shared" si="0"/>
        <v>42.04</v>
      </c>
      <c r="K65" s="171">
        <f t="shared" si="1"/>
        <v>452.52</v>
      </c>
      <c r="L65" s="171">
        <f t="shared" si="2"/>
        <v>497.77200000000005</v>
      </c>
      <c r="M65" s="173" t="s">
        <v>58</v>
      </c>
    </row>
    <row r="66" spans="1:13" ht="16.5" x14ac:dyDescent="0.3">
      <c r="A66" s="146">
        <v>65</v>
      </c>
      <c r="B66" s="146" t="s">
        <v>155</v>
      </c>
      <c r="C66" s="146">
        <v>602</v>
      </c>
      <c r="D66" s="146" t="s">
        <v>60</v>
      </c>
      <c r="E66" s="150">
        <v>38.85</v>
      </c>
      <c r="F66" s="150">
        <v>0</v>
      </c>
      <c r="G66" s="150">
        <v>0</v>
      </c>
      <c r="H66" s="150">
        <v>0</v>
      </c>
      <c r="I66" s="150">
        <v>3.19</v>
      </c>
      <c r="J66" s="171">
        <f t="shared" ref="J66:J129" si="3">SUM(E66:I66)</f>
        <v>42.04</v>
      </c>
      <c r="K66" s="171">
        <f t="shared" ref="K66:K129" si="4">ROUND(J66*10.764,2)</f>
        <v>452.52</v>
      </c>
      <c r="L66" s="171">
        <f t="shared" ref="L66:L129" si="5">K66*1.1</f>
        <v>497.77200000000005</v>
      </c>
      <c r="M66" s="173" t="s">
        <v>58</v>
      </c>
    </row>
    <row r="67" spans="1:13" ht="16.5" x14ac:dyDescent="0.3">
      <c r="A67" s="146">
        <v>66</v>
      </c>
      <c r="B67" s="146" t="s">
        <v>155</v>
      </c>
      <c r="C67" s="146">
        <v>603</v>
      </c>
      <c r="D67" s="146" t="s">
        <v>60</v>
      </c>
      <c r="E67" s="150">
        <v>41.28</v>
      </c>
      <c r="F67" s="150">
        <v>0</v>
      </c>
      <c r="G67" s="150">
        <v>0</v>
      </c>
      <c r="H67" s="150">
        <v>0</v>
      </c>
      <c r="I67" s="150">
        <v>3.19</v>
      </c>
      <c r="J67" s="171">
        <f t="shared" si="3"/>
        <v>44.47</v>
      </c>
      <c r="K67" s="171">
        <f t="shared" si="4"/>
        <v>478.68</v>
      </c>
      <c r="L67" s="171">
        <f t="shared" si="5"/>
        <v>526.548</v>
      </c>
      <c r="M67" s="173" t="s">
        <v>58</v>
      </c>
    </row>
    <row r="68" spans="1:13" ht="16.5" x14ac:dyDescent="0.3">
      <c r="A68" s="146">
        <v>67</v>
      </c>
      <c r="B68" s="146" t="s">
        <v>155</v>
      </c>
      <c r="C68" s="146">
        <v>604</v>
      </c>
      <c r="D68" s="146" t="s">
        <v>60</v>
      </c>
      <c r="E68" s="150">
        <v>41.28</v>
      </c>
      <c r="F68" s="150">
        <v>0</v>
      </c>
      <c r="G68" s="150">
        <v>0</v>
      </c>
      <c r="H68" s="150">
        <v>0</v>
      </c>
      <c r="I68" s="150">
        <v>3.19</v>
      </c>
      <c r="J68" s="171">
        <f t="shared" si="3"/>
        <v>44.47</v>
      </c>
      <c r="K68" s="171">
        <f t="shared" si="4"/>
        <v>478.68</v>
      </c>
      <c r="L68" s="171">
        <f t="shared" si="5"/>
        <v>526.548</v>
      </c>
      <c r="M68" s="173" t="s">
        <v>58</v>
      </c>
    </row>
    <row r="69" spans="1:13" ht="16.5" x14ac:dyDescent="0.3">
      <c r="A69" s="146">
        <v>68</v>
      </c>
      <c r="B69" s="146" t="s">
        <v>155</v>
      </c>
      <c r="C69" s="146">
        <v>605</v>
      </c>
      <c r="D69" s="146" t="s">
        <v>60</v>
      </c>
      <c r="E69" s="150">
        <v>38.85</v>
      </c>
      <c r="F69" s="150">
        <v>0</v>
      </c>
      <c r="G69" s="150">
        <v>0</v>
      </c>
      <c r="H69" s="150">
        <v>0</v>
      </c>
      <c r="I69" s="150">
        <v>3.19</v>
      </c>
      <c r="J69" s="171">
        <f t="shared" si="3"/>
        <v>42.04</v>
      </c>
      <c r="K69" s="171">
        <f t="shared" si="4"/>
        <v>452.52</v>
      </c>
      <c r="L69" s="171">
        <f t="shared" si="5"/>
        <v>497.77200000000005</v>
      </c>
      <c r="M69" s="173" t="s">
        <v>58</v>
      </c>
    </row>
    <row r="70" spans="1:13" ht="16.5" x14ac:dyDescent="0.3">
      <c r="A70" s="146">
        <v>69</v>
      </c>
      <c r="B70" s="146" t="s">
        <v>155</v>
      </c>
      <c r="C70" s="146">
        <v>606</v>
      </c>
      <c r="D70" s="146" t="s">
        <v>60</v>
      </c>
      <c r="E70" s="150">
        <v>38.85</v>
      </c>
      <c r="F70" s="150">
        <v>0</v>
      </c>
      <c r="G70" s="150">
        <v>0</v>
      </c>
      <c r="H70" s="150">
        <v>0</v>
      </c>
      <c r="I70" s="150">
        <v>3.19</v>
      </c>
      <c r="J70" s="171">
        <f t="shared" si="3"/>
        <v>42.04</v>
      </c>
      <c r="K70" s="171">
        <f t="shared" si="4"/>
        <v>452.52</v>
      </c>
      <c r="L70" s="171">
        <f t="shared" si="5"/>
        <v>497.77200000000005</v>
      </c>
      <c r="M70" s="173" t="s">
        <v>58</v>
      </c>
    </row>
    <row r="71" spans="1:13" ht="16.5" x14ac:dyDescent="0.3">
      <c r="A71" s="146">
        <v>70</v>
      </c>
      <c r="B71" s="146" t="s">
        <v>155</v>
      </c>
      <c r="C71" s="146">
        <v>607</v>
      </c>
      <c r="D71" s="146" t="s">
        <v>60</v>
      </c>
      <c r="E71" s="150">
        <v>38.85</v>
      </c>
      <c r="F71" s="150">
        <v>0</v>
      </c>
      <c r="G71" s="150">
        <v>0</v>
      </c>
      <c r="H71" s="150">
        <v>0</v>
      </c>
      <c r="I71" s="150">
        <v>3.19</v>
      </c>
      <c r="J71" s="171">
        <f t="shared" si="3"/>
        <v>42.04</v>
      </c>
      <c r="K71" s="171">
        <f t="shared" si="4"/>
        <v>452.52</v>
      </c>
      <c r="L71" s="171">
        <f t="shared" si="5"/>
        <v>497.77200000000005</v>
      </c>
      <c r="M71" s="173" t="s">
        <v>58</v>
      </c>
    </row>
    <row r="72" spans="1:13" ht="16.5" x14ac:dyDescent="0.3">
      <c r="A72" s="146">
        <v>71</v>
      </c>
      <c r="B72" s="146" t="s">
        <v>155</v>
      </c>
      <c r="C72" s="146">
        <v>608</v>
      </c>
      <c r="D72" s="146" t="s">
        <v>60</v>
      </c>
      <c r="E72" s="150">
        <v>38.85</v>
      </c>
      <c r="F72" s="150">
        <v>0</v>
      </c>
      <c r="G72" s="150">
        <v>0</v>
      </c>
      <c r="H72" s="150">
        <v>0</v>
      </c>
      <c r="I72" s="150">
        <v>3.19</v>
      </c>
      <c r="J72" s="171">
        <f t="shared" si="3"/>
        <v>42.04</v>
      </c>
      <c r="K72" s="171">
        <f t="shared" si="4"/>
        <v>452.52</v>
      </c>
      <c r="L72" s="171">
        <f t="shared" si="5"/>
        <v>497.77200000000005</v>
      </c>
      <c r="M72" s="173" t="s">
        <v>58</v>
      </c>
    </row>
    <row r="73" spans="1:13" ht="16.5" x14ac:dyDescent="0.3">
      <c r="A73" s="146">
        <v>72</v>
      </c>
      <c r="B73" s="146" t="s">
        <v>155</v>
      </c>
      <c r="C73" s="146">
        <v>609</v>
      </c>
      <c r="D73" s="146" t="s">
        <v>60</v>
      </c>
      <c r="E73" s="150">
        <v>38.85</v>
      </c>
      <c r="F73" s="150">
        <v>0</v>
      </c>
      <c r="G73" s="150">
        <v>0</v>
      </c>
      <c r="H73" s="150">
        <v>0</v>
      </c>
      <c r="I73" s="150">
        <v>3.19</v>
      </c>
      <c r="J73" s="171">
        <f t="shared" si="3"/>
        <v>42.04</v>
      </c>
      <c r="K73" s="171">
        <f t="shared" si="4"/>
        <v>452.52</v>
      </c>
      <c r="L73" s="171">
        <f t="shared" si="5"/>
        <v>497.77200000000005</v>
      </c>
      <c r="M73" s="173" t="s">
        <v>58</v>
      </c>
    </row>
    <row r="74" spans="1:13" ht="16.5" x14ac:dyDescent="0.3">
      <c r="A74" s="146">
        <v>73</v>
      </c>
      <c r="B74" s="146" t="s">
        <v>155</v>
      </c>
      <c r="C74" s="146">
        <v>610</v>
      </c>
      <c r="D74" s="146" t="s">
        <v>60</v>
      </c>
      <c r="E74" s="150">
        <v>38.85</v>
      </c>
      <c r="F74" s="150">
        <v>0</v>
      </c>
      <c r="G74" s="150">
        <v>0</v>
      </c>
      <c r="H74" s="150">
        <v>0</v>
      </c>
      <c r="I74" s="150">
        <v>3.19</v>
      </c>
      <c r="J74" s="171">
        <f t="shared" si="3"/>
        <v>42.04</v>
      </c>
      <c r="K74" s="171">
        <f t="shared" si="4"/>
        <v>452.52</v>
      </c>
      <c r="L74" s="171">
        <f t="shared" si="5"/>
        <v>497.77200000000005</v>
      </c>
      <c r="M74" s="173" t="s">
        <v>58</v>
      </c>
    </row>
    <row r="75" spans="1:13" ht="16.5" x14ac:dyDescent="0.3">
      <c r="A75" s="146">
        <v>74</v>
      </c>
      <c r="B75" s="146" t="s">
        <v>155</v>
      </c>
      <c r="C75" s="146">
        <v>611</v>
      </c>
      <c r="D75" s="146" t="s">
        <v>60</v>
      </c>
      <c r="E75" s="150">
        <v>38.85</v>
      </c>
      <c r="F75" s="150">
        <v>0</v>
      </c>
      <c r="G75" s="150">
        <v>0</v>
      </c>
      <c r="H75" s="150">
        <v>0</v>
      </c>
      <c r="I75" s="150">
        <v>3.19</v>
      </c>
      <c r="J75" s="171">
        <f t="shared" si="3"/>
        <v>42.04</v>
      </c>
      <c r="K75" s="171">
        <f t="shared" si="4"/>
        <v>452.52</v>
      </c>
      <c r="L75" s="171">
        <f t="shared" si="5"/>
        <v>497.77200000000005</v>
      </c>
      <c r="M75" s="173" t="s">
        <v>58</v>
      </c>
    </row>
    <row r="76" spans="1:13" ht="16.5" x14ac:dyDescent="0.3">
      <c r="A76" s="146">
        <v>75</v>
      </c>
      <c r="B76" s="146" t="s">
        <v>155</v>
      </c>
      <c r="C76" s="146">
        <v>612</v>
      </c>
      <c r="D76" s="146" t="s">
        <v>60</v>
      </c>
      <c r="E76" s="150">
        <v>38.85</v>
      </c>
      <c r="F76" s="150">
        <v>0</v>
      </c>
      <c r="G76" s="150">
        <v>0</v>
      </c>
      <c r="H76" s="150">
        <v>0</v>
      </c>
      <c r="I76" s="150">
        <v>3.19</v>
      </c>
      <c r="J76" s="171">
        <f t="shared" si="3"/>
        <v>42.04</v>
      </c>
      <c r="K76" s="171">
        <f t="shared" si="4"/>
        <v>452.52</v>
      </c>
      <c r="L76" s="171">
        <f t="shared" si="5"/>
        <v>497.77200000000005</v>
      </c>
      <c r="M76" s="173" t="s">
        <v>58</v>
      </c>
    </row>
    <row r="77" spans="1:13" ht="16.5" x14ac:dyDescent="0.3">
      <c r="A77" s="146">
        <v>76</v>
      </c>
      <c r="B77" s="146" t="s">
        <v>156</v>
      </c>
      <c r="C77" s="146">
        <v>701</v>
      </c>
      <c r="D77" s="146" t="s">
        <v>60</v>
      </c>
      <c r="E77" s="150">
        <v>38.85</v>
      </c>
      <c r="F77" s="150">
        <v>0</v>
      </c>
      <c r="G77" s="150">
        <v>0</v>
      </c>
      <c r="H77" s="150">
        <v>0</v>
      </c>
      <c r="I77" s="150">
        <v>3.19</v>
      </c>
      <c r="J77" s="171">
        <f t="shared" si="3"/>
        <v>42.04</v>
      </c>
      <c r="K77" s="171">
        <f t="shared" si="4"/>
        <v>452.52</v>
      </c>
      <c r="L77" s="171">
        <f t="shared" si="5"/>
        <v>497.77200000000005</v>
      </c>
      <c r="M77" s="173" t="s">
        <v>58</v>
      </c>
    </row>
    <row r="78" spans="1:13" ht="16.5" x14ac:dyDescent="0.3">
      <c r="A78" s="146">
        <v>77</v>
      </c>
      <c r="B78" s="146" t="s">
        <v>156</v>
      </c>
      <c r="C78" s="146">
        <v>702</v>
      </c>
      <c r="D78" s="146" t="s">
        <v>60</v>
      </c>
      <c r="E78" s="150">
        <v>38.85</v>
      </c>
      <c r="F78" s="150">
        <v>0</v>
      </c>
      <c r="G78" s="150">
        <v>0</v>
      </c>
      <c r="H78" s="150">
        <v>0</v>
      </c>
      <c r="I78" s="150">
        <v>3.19</v>
      </c>
      <c r="J78" s="171">
        <f t="shared" si="3"/>
        <v>42.04</v>
      </c>
      <c r="K78" s="171">
        <f t="shared" si="4"/>
        <v>452.52</v>
      </c>
      <c r="L78" s="171">
        <f t="shared" si="5"/>
        <v>497.77200000000005</v>
      </c>
      <c r="M78" s="173" t="s">
        <v>58</v>
      </c>
    </row>
    <row r="79" spans="1:13" ht="16.5" hidden="1" x14ac:dyDescent="0.3">
      <c r="A79" s="146">
        <v>78</v>
      </c>
      <c r="B79" s="146" t="s">
        <v>156</v>
      </c>
      <c r="C79" s="146">
        <v>703</v>
      </c>
      <c r="D79" s="146" t="s">
        <v>157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71">
        <f t="shared" si="3"/>
        <v>0</v>
      </c>
      <c r="K79" s="171">
        <f t="shared" si="4"/>
        <v>0</v>
      </c>
      <c r="L79" s="171">
        <f t="shared" si="5"/>
        <v>0</v>
      </c>
      <c r="M79" s="173" t="s">
        <v>157</v>
      </c>
    </row>
    <row r="80" spans="1:13" ht="16.5" x14ac:dyDescent="0.3">
      <c r="A80" s="146">
        <v>79</v>
      </c>
      <c r="B80" s="146" t="s">
        <v>156</v>
      </c>
      <c r="C80" s="146">
        <v>704</v>
      </c>
      <c r="D80" s="146" t="s">
        <v>60</v>
      </c>
      <c r="E80" s="150">
        <v>41.28</v>
      </c>
      <c r="F80" s="150">
        <v>0</v>
      </c>
      <c r="G80" s="150">
        <v>0</v>
      </c>
      <c r="H80" s="150">
        <v>0</v>
      </c>
      <c r="I80" s="150">
        <v>3.19</v>
      </c>
      <c r="J80" s="171">
        <f t="shared" si="3"/>
        <v>44.47</v>
      </c>
      <c r="K80" s="171">
        <f t="shared" si="4"/>
        <v>478.68</v>
      </c>
      <c r="L80" s="171">
        <f t="shared" si="5"/>
        <v>526.548</v>
      </c>
      <c r="M80" s="173" t="s">
        <v>58</v>
      </c>
    </row>
    <row r="81" spans="1:13" ht="16.5" x14ac:dyDescent="0.3">
      <c r="A81" s="146">
        <v>80</v>
      </c>
      <c r="B81" s="146" t="s">
        <v>156</v>
      </c>
      <c r="C81" s="146">
        <v>705</v>
      </c>
      <c r="D81" s="146" t="s">
        <v>60</v>
      </c>
      <c r="E81" s="150">
        <v>38.85</v>
      </c>
      <c r="F81" s="150">
        <v>0</v>
      </c>
      <c r="G81" s="150">
        <v>0</v>
      </c>
      <c r="H81" s="150">
        <v>0</v>
      </c>
      <c r="I81" s="150">
        <v>3.19</v>
      </c>
      <c r="J81" s="171">
        <f t="shared" si="3"/>
        <v>42.04</v>
      </c>
      <c r="K81" s="171">
        <f t="shared" si="4"/>
        <v>452.52</v>
      </c>
      <c r="L81" s="171">
        <f t="shared" si="5"/>
        <v>497.77200000000005</v>
      </c>
      <c r="M81" s="173" t="s">
        <v>58</v>
      </c>
    </row>
    <row r="82" spans="1:13" ht="16.5" x14ac:dyDescent="0.3">
      <c r="A82" s="146">
        <v>81</v>
      </c>
      <c r="B82" s="146" t="s">
        <v>156</v>
      </c>
      <c r="C82" s="146">
        <v>706</v>
      </c>
      <c r="D82" s="146" t="s">
        <v>60</v>
      </c>
      <c r="E82" s="150">
        <v>38.85</v>
      </c>
      <c r="F82" s="150">
        <v>0</v>
      </c>
      <c r="G82" s="150">
        <v>0</v>
      </c>
      <c r="H82" s="150">
        <v>0</v>
      </c>
      <c r="I82" s="150">
        <v>3.19</v>
      </c>
      <c r="J82" s="171">
        <f t="shared" si="3"/>
        <v>42.04</v>
      </c>
      <c r="K82" s="171">
        <f t="shared" si="4"/>
        <v>452.52</v>
      </c>
      <c r="L82" s="171">
        <f t="shared" si="5"/>
        <v>497.77200000000005</v>
      </c>
      <c r="M82" s="173" t="s">
        <v>58</v>
      </c>
    </row>
    <row r="83" spans="1:13" ht="16.5" x14ac:dyDescent="0.3">
      <c r="A83" s="146">
        <v>82</v>
      </c>
      <c r="B83" s="146" t="s">
        <v>156</v>
      </c>
      <c r="C83" s="146">
        <v>707</v>
      </c>
      <c r="D83" s="146" t="s">
        <v>60</v>
      </c>
      <c r="E83" s="150">
        <v>38.85</v>
      </c>
      <c r="F83" s="150">
        <v>0</v>
      </c>
      <c r="G83" s="150">
        <v>0</v>
      </c>
      <c r="H83" s="150">
        <v>0</v>
      </c>
      <c r="I83" s="150">
        <v>3.19</v>
      </c>
      <c r="J83" s="171">
        <f t="shared" si="3"/>
        <v>42.04</v>
      </c>
      <c r="K83" s="171">
        <f t="shared" si="4"/>
        <v>452.52</v>
      </c>
      <c r="L83" s="171">
        <f t="shared" si="5"/>
        <v>497.77200000000005</v>
      </c>
      <c r="M83" s="173" t="s">
        <v>58</v>
      </c>
    </row>
    <row r="84" spans="1:13" ht="16.5" x14ac:dyDescent="0.3">
      <c r="A84" s="146">
        <v>83</v>
      </c>
      <c r="B84" s="146" t="s">
        <v>156</v>
      </c>
      <c r="C84" s="146">
        <v>708</v>
      </c>
      <c r="D84" s="146" t="s">
        <v>60</v>
      </c>
      <c r="E84" s="150">
        <v>38.85</v>
      </c>
      <c r="F84" s="150">
        <v>0</v>
      </c>
      <c r="G84" s="150">
        <v>0</v>
      </c>
      <c r="H84" s="150">
        <v>0</v>
      </c>
      <c r="I84" s="150">
        <v>3.19</v>
      </c>
      <c r="J84" s="171">
        <f t="shared" si="3"/>
        <v>42.04</v>
      </c>
      <c r="K84" s="171">
        <f t="shared" si="4"/>
        <v>452.52</v>
      </c>
      <c r="L84" s="171">
        <f t="shared" si="5"/>
        <v>497.77200000000005</v>
      </c>
      <c r="M84" s="173" t="s">
        <v>58</v>
      </c>
    </row>
    <row r="85" spans="1:13" ht="16.5" x14ac:dyDescent="0.3">
      <c r="A85" s="146">
        <v>84</v>
      </c>
      <c r="B85" s="146" t="s">
        <v>156</v>
      </c>
      <c r="C85" s="146">
        <v>709</v>
      </c>
      <c r="D85" s="146" t="s">
        <v>60</v>
      </c>
      <c r="E85" s="150">
        <v>38.85</v>
      </c>
      <c r="F85" s="150">
        <v>0</v>
      </c>
      <c r="G85" s="150">
        <v>0</v>
      </c>
      <c r="H85" s="150">
        <v>0</v>
      </c>
      <c r="I85" s="150">
        <v>3.19</v>
      </c>
      <c r="J85" s="171">
        <f t="shared" si="3"/>
        <v>42.04</v>
      </c>
      <c r="K85" s="171">
        <f t="shared" si="4"/>
        <v>452.52</v>
      </c>
      <c r="L85" s="171">
        <f t="shared" si="5"/>
        <v>497.77200000000005</v>
      </c>
      <c r="M85" s="173" t="s">
        <v>58</v>
      </c>
    </row>
    <row r="86" spans="1:13" ht="16.5" x14ac:dyDescent="0.3">
      <c r="A86" s="146">
        <v>85</v>
      </c>
      <c r="B86" s="146" t="s">
        <v>156</v>
      </c>
      <c r="C86" s="146">
        <v>710</v>
      </c>
      <c r="D86" s="146" t="s">
        <v>60</v>
      </c>
      <c r="E86" s="150">
        <v>38.85</v>
      </c>
      <c r="F86" s="150">
        <v>0</v>
      </c>
      <c r="G86" s="150">
        <v>0</v>
      </c>
      <c r="H86" s="150">
        <v>0</v>
      </c>
      <c r="I86" s="150">
        <v>3.19</v>
      </c>
      <c r="J86" s="171">
        <f t="shared" si="3"/>
        <v>42.04</v>
      </c>
      <c r="K86" s="171">
        <f t="shared" si="4"/>
        <v>452.52</v>
      </c>
      <c r="L86" s="171">
        <f t="shared" si="5"/>
        <v>497.77200000000005</v>
      </c>
      <c r="M86" s="173" t="s">
        <v>58</v>
      </c>
    </row>
    <row r="87" spans="1:13" ht="16.5" x14ac:dyDescent="0.3">
      <c r="A87" s="146">
        <v>86</v>
      </c>
      <c r="B87" s="146" t="s">
        <v>156</v>
      </c>
      <c r="C87" s="146">
        <v>711</v>
      </c>
      <c r="D87" s="146" t="s">
        <v>60</v>
      </c>
      <c r="E87" s="150">
        <v>38.85</v>
      </c>
      <c r="F87" s="150">
        <v>0</v>
      </c>
      <c r="G87" s="150">
        <v>0</v>
      </c>
      <c r="H87" s="150">
        <v>0</v>
      </c>
      <c r="I87" s="150">
        <v>3.19</v>
      </c>
      <c r="J87" s="171">
        <f t="shared" si="3"/>
        <v>42.04</v>
      </c>
      <c r="K87" s="171">
        <f t="shared" si="4"/>
        <v>452.52</v>
      </c>
      <c r="L87" s="171">
        <f t="shared" si="5"/>
        <v>497.77200000000005</v>
      </c>
      <c r="M87" s="173" t="s">
        <v>58</v>
      </c>
    </row>
    <row r="88" spans="1:13" ht="16.5" x14ac:dyDescent="0.3">
      <c r="A88" s="146">
        <v>87</v>
      </c>
      <c r="B88" s="146" t="s">
        <v>156</v>
      </c>
      <c r="C88" s="146">
        <v>712</v>
      </c>
      <c r="D88" s="146" t="s">
        <v>60</v>
      </c>
      <c r="E88" s="150">
        <v>38.85</v>
      </c>
      <c r="F88" s="150">
        <v>0</v>
      </c>
      <c r="G88" s="150">
        <v>0</v>
      </c>
      <c r="H88" s="150">
        <v>0</v>
      </c>
      <c r="I88" s="150">
        <v>3.19</v>
      </c>
      <c r="J88" s="171">
        <f t="shared" si="3"/>
        <v>42.04</v>
      </c>
      <c r="K88" s="171">
        <f t="shared" si="4"/>
        <v>452.52</v>
      </c>
      <c r="L88" s="171">
        <f t="shared" si="5"/>
        <v>497.77200000000005</v>
      </c>
      <c r="M88" s="173" t="s">
        <v>58</v>
      </c>
    </row>
    <row r="89" spans="1:13" ht="16.5" x14ac:dyDescent="0.3">
      <c r="A89" s="146">
        <v>88</v>
      </c>
      <c r="B89" s="146" t="s">
        <v>158</v>
      </c>
      <c r="C89" s="146">
        <v>801</v>
      </c>
      <c r="D89" s="146" t="s">
        <v>60</v>
      </c>
      <c r="E89" s="150">
        <v>38.85</v>
      </c>
      <c r="F89" s="150">
        <v>0</v>
      </c>
      <c r="G89" s="150">
        <v>0</v>
      </c>
      <c r="H89" s="150">
        <v>0</v>
      </c>
      <c r="I89" s="150">
        <v>3.19</v>
      </c>
      <c r="J89" s="171">
        <f t="shared" si="3"/>
        <v>42.04</v>
      </c>
      <c r="K89" s="171">
        <f t="shared" si="4"/>
        <v>452.52</v>
      </c>
      <c r="L89" s="171">
        <f t="shared" si="5"/>
        <v>497.77200000000005</v>
      </c>
      <c r="M89" s="173" t="s">
        <v>58</v>
      </c>
    </row>
    <row r="90" spans="1:13" ht="16.5" x14ac:dyDescent="0.3">
      <c r="A90" s="146">
        <v>89</v>
      </c>
      <c r="B90" s="146" t="s">
        <v>158</v>
      </c>
      <c r="C90" s="146">
        <v>802</v>
      </c>
      <c r="D90" s="146" t="s">
        <v>60</v>
      </c>
      <c r="E90" s="150">
        <v>38.85</v>
      </c>
      <c r="F90" s="150">
        <v>0</v>
      </c>
      <c r="G90" s="150">
        <v>0</v>
      </c>
      <c r="H90" s="150">
        <v>0</v>
      </c>
      <c r="I90" s="150">
        <v>3.19</v>
      </c>
      <c r="J90" s="171">
        <f t="shared" si="3"/>
        <v>42.04</v>
      </c>
      <c r="K90" s="171">
        <f t="shared" si="4"/>
        <v>452.52</v>
      </c>
      <c r="L90" s="171">
        <f t="shared" si="5"/>
        <v>497.77200000000005</v>
      </c>
      <c r="M90" s="173" t="s">
        <v>58</v>
      </c>
    </row>
    <row r="91" spans="1:13" ht="16.5" x14ac:dyDescent="0.3">
      <c r="A91" s="146">
        <v>90</v>
      </c>
      <c r="B91" s="146" t="s">
        <v>158</v>
      </c>
      <c r="C91" s="146">
        <v>803</v>
      </c>
      <c r="D91" s="146" t="s">
        <v>60</v>
      </c>
      <c r="E91" s="150">
        <v>41.28</v>
      </c>
      <c r="F91" s="150">
        <v>0</v>
      </c>
      <c r="G91" s="150">
        <v>0</v>
      </c>
      <c r="H91" s="150">
        <v>0</v>
      </c>
      <c r="I91" s="150">
        <v>3.19</v>
      </c>
      <c r="J91" s="171">
        <f t="shared" si="3"/>
        <v>44.47</v>
      </c>
      <c r="K91" s="171">
        <f t="shared" si="4"/>
        <v>478.68</v>
      </c>
      <c r="L91" s="171">
        <f t="shared" si="5"/>
        <v>526.548</v>
      </c>
      <c r="M91" s="173" t="s">
        <v>58</v>
      </c>
    </row>
    <row r="92" spans="1:13" ht="16.5" x14ac:dyDescent="0.3">
      <c r="A92" s="146">
        <v>91</v>
      </c>
      <c r="B92" s="146" t="s">
        <v>158</v>
      </c>
      <c r="C92" s="146">
        <v>804</v>
      </c>
      <c r="D92" s="146" t="s">
        <v>60</v>
      </c>
      <c r="E92" s="150">
        <v>41.28</v>
      </c>
      <c r="F92" s="150">
        <v>0</v>
      </c>
      <c r="G92" s="150">
        <v>0</v>
      </c>
      <c r="H92" s="150">
        <v>0</v>
      </c>
      <c r="I92" s="150">
        <v>3.19</v>
      </c>
      <c r="J92" s="171">
        <f t="shared" si="3"/>
        <v>44.47</v>
      </c>
      <c r="K92" s="171">
        <f t="shared" si="4"/>
        <v>478.68</v>
      </c>
      <c r="L92" s="171">
        <f t="shared" si="5"/>
        <v>526.548</v>
      </c>
      <c r="M92" s="173" t="s">
        <v>58</v>
      </c>
    </row>
    <row r="93" spans="1:13" ht="16.5" x14ac:dyDescent="0.3">
      <c r="A93" s="146">
        <v>92</v>
      </c>
      <c r="B93" s="146" t="s">
        <v>158</v>
      </c>
      <c r="C93" s="146">
        <v>805</v>
      </c>
      <c r="D93" s="146" t="s">
        <v>60</v>
      </c>
      <c r="E93" s="150">
        <v>38.85</v>
      </c>
      <c r="F93" s="150">
        <v>0</v>
      </c>
      <c r="G93" s="150">
        <v>0</v>
      </c>
      <c r="H93" s="150">
        <v>0</v>
      </c>
      <c r="I93" s="150">
        <v>3.19</v>
      </c>
      <c r="J93" s="171">
        <f t="shared" si="3"/>
        <v>42.04</v>
      </c>
      <c r="K93" s="171">
        <f t="shared" si="4"/>
        <v>452.52</v>
      </c>
      <c r="L93" s="171">
        <f t="shared" si="5"/>
        <v>497.77200000000005</v>
      </c>
      <c r="M93" s="173" t="s">
        <v>58</v>
      </c>
    </row>
    <row r="94" spans="1:13" ht="16.5" x14ac:dyDescent="0.3">
      <c r="A94" s="146">
        <v>93</v>
      </c>
      <c r="B94" s="146" t="s">
        <v>158</v>
      </c>
      <c r="C94" s="146">
        <v>806</v>
      </c>
      <c r="D94" s="146" t="s">
        <v>60</v>
      </c>
      <c r="E94" s="150">
        <v>38.85</v>
      </c>
      <c r="F94" s="150">
        <v>0</v>
      </c>
      <c r="G94" s="150">
        <v>0</v>
      </c>
      <c r="H94" s="150">
        <v>0</v>
      </c>
      <c r="I94" s="150">
        <v>3.19</v>
      </c>
      <c r="J94" s="171">
        <f t="shared" si="3"/>
        <v>42.04</v>
      </c>
      <c r="K94" s="171">
        <f t="shared" si="4"/>
        <v>452.52</v>
      </c>
      <c r="L94" s="171">
        <f t="shared" si="5"/>
        <v>497.77200000000005</v>
      </c>
      <c r="M94" s="173" t="s">
        <v>58</v>
      </c>
    </row>
    <row r="95" spans="1:13" ht="16.5" x14ac:dyDescent="0.3">
      <c r="A95" s="146">
        <v>94</v>
      </c>
      <c r="B95" s="146" t="s">
        <v>158</v>
      </c>
      <c r="C95" s="146">
        <v>807</v>
      </c>
      <c r="D95" s="146" t="s">
        <v>60</v>
      </c>
      <c r="E95" s="150">
        <v>38.85</v>
      </c>
      <c r="F95" s="150">
        <v>0</v>
      </c>
      <c r="G95" s="150">
        <v>0</v>
      </c>
      <c r="H95" s="150">
        <v>0</v>
      </c>
      <c r="I95" s="150">
        <v>3.19</v>
      </c>
      <c r="J95" s="171">
        <f t="shared" si="3"/>
        <v>42.04</v>
      </c>
      <c r="K95" s="171">
        <f t="shared" si="4"/>
        <v>452.52</v>
      </c>
      <c r="L95" s="171">
        <f t="shared" si="5"/>
        <v>497.77200000000005</v>
      </c>
      <c r="M95" s="173" t="s">
        <v>58</v>
      </c>
    </row>
    <row r="96" spans="1:13" ht="16.5" x14ac:dyDescent="0.3">
      <c r="A96" s="146">
        <v>95</v>
      </c>
      <c r="B96" s="146" t="s">
        <v>158</v>
      </c>
      <c r="C96" s="146">
        <v>808</v>
      </c>
      <c r="D96" s="146" t="s">
        <v>60</v>
      </c>
      <c r="E96" s="150">
        <v>38.85</v>
      </c>
      <c r="F96" s="150">
        <v>0</v>
      </c>
      <c r="G96" s="150">
        <v>0</v>
      </c>
      <c r="H96" s="150">
        <v>0</v>
      </c>
      <c r="I96" s="150">
        <v>3.19</v>
      </c>
      <c r="J96" s="171">
        <f t="shared" si="3"/>
        <v>42.04</v>
      </c>
      <c r="K96" s="171">
        <f t="shared" si="4"/>
        <v>452.52</v>
      </c>
      <c r="L96" s="171">
        <f t="shared" si="5"/>
        <v>497.77200000000005</v>
      </c>
      <c r="M96" s="173" t="s">
        <v>58</v>
      </c>
    </row>
    <row r="97" spans="1:13" ht="16.5" x14ac:dyDescent="0.3">
      <c r="A97" s="146">
        <v>96</v>
      </c>
      <c r="B97" s="146" t="s">
        <v>158</v>
      </c>
      <c r="C97" s="146">
        <v>809</v>
      </c>
      <c r="D97" s="146" t="s">
        <v>60</v>
      </c>
      <c r="E97" s="150">
        <v>38.85</v>
      </c>
      <c r="F97" s="150">
        <v>0</v>
      </c>
      <c r="G97" s="150">
        <v>0</v>
      </c>
      <c r="H97" s="150">
        <v>0</v>
      </c>
      <c r="I97" s="150">
        <v>3.19</v>
      </c>
      <c r="J97" s="171">
        <f t="shared" si="3"/>
        <v>42.04</v>
      </c>
      <c r="K97" s="171">
        <f t="shared" si="4"/>
        <v>452.52</v>
      </c>
      <c r="L97" s="171">
        <f t="shared" si="5"/>
        <v>497.77200000000005</v>
      </c>
      <c r="M97" s="173" t="s">
        <v>58</v>
      </c>
    </row>
    <row r="98" spans="1:13" ht="16.5" x14ac:dyDescent="0.3">
      <c r="A98" s="146">
        <v>97</v>
      </c>
      <c r="B98" s="146" t="s">
        <v>158</v>
      </c>
      <c r="C98" s="146">
        <v>810</v>
      </c>
      <c r="D98" s="146" t="s">
        <v>60</v>
      </c>
      <c r="E98" s="150">
        <v>38.85</v>
      </c>
      <c r="F98" s="150">
        <v>0</v>
      </c>
      <c r="G98" s="150">
        <v>0</v>
      </c>
      <c r="H98" s="150">
        <v>0</v>
      </c>
      <c r="I98" s="150">
        <v>3.19</v>
      </c>
      <c r="J98" s="171">
        <f t="shared" si="3"/>
        <v>42.04</v>
      </c>
      <c r="K98" s="171">
        <f t="shared" si="4"/>
        <v>452.52</v>
      </c>
      <c r="L98" s="171">
        <f t="shared" si="5"/>
        <v>497.77200000000005</v>
      </c>
      <c r="M98" s="173" t="s">
        <v>58</v>
      </c>
    </row>
    <row r="99" spans="1:13" ht="16.5" x14ac:dyDescent="0.3">
      <c r="A99" s="146">
        <v>98</v>
      </c>
      <c r="B99" s="146" t="s">
        <v>158</v>
      </c>
      <c r="C99" s="146">
        <v>811</v>
      </c>
      <c r="D99" s="146" t="s">
        <v>60</v>
      </c>
      <c r="E99" s="150">
        <v>38.85</v>
      </c>
      <c r="F99" s="150">
        <v>0</v>
      </c>
      <c r="G99" s="150">
        <v>0</v>
      </c>
      <c r="H99" s="150">
        <v>0</v>
      </c>
      <c r="I99" s="150">
        <v>3.19</v>
      </c>
      <c r="J99" s="171">
        <f t="shared" si="3"/>
        <v>42.04</v>
      </c>
      <c r="K99" s="171">
        <f t="shared" si="4"/>
        <v>452.52</v>
      </c>
      <c r="L99" s="171">
        <f t="shared" si="5"/>
        <v>497.77200000000005</v>
      </c>
      <c r="M99" s="173" t="s">
        <v>58</v>
      </c>
    </row>
    <row r="100" spans="1:13" ht="16.5" x14ac:dyDescent="0.3">
      <c r="A100" s="146">
        <v>99</v>
      </c>
      <c r="B100" s="146" t="s">
        <v>158</v>
      </c>
      <c r="C100" s="146">
        <v>812</v>
      </c>
      <c r="D100" s="146" t="s">
        <v>60</v>
      </c>
      <c r="E100" s="150">
        <v>38.85</v>
      </c>
      <c r="F100" s="150">
        <v>0</v>
      </c>
      <c r="G100" s="150">
        <v>0</v>
      </c>
      <c r="H100" s="150">
        <v>0</v>
      </c>
      <c r="I100" s="150">
        <v>3.19</v>
      </c>
      <c r="J100" s="171">
        <f t="shared" si="3"/>
        <v>42.04</v>
      </c>
      <c r="K100" s="171">
        <f t="shared" si="4"/>
        <v>452.52</v>
      </c>
      <c r="L100" s="171">
        <f t="shared" si="5"/>
        <v>497.77200000000005</v>
      </c>
      <c r="M100" s="173" t="s">
        <v>58</v>
      </c>
    </row>
    <row r="101" spans="1:13" ht="16.5" x14ac:dyDescent="0.3">
      <c r="A101" s="146">
        <v>100</v>
      </c>
      <c r="B101" s="146" t="s">
        <v>159</v>
      </c>
      <c r="C101" s="146">
        <v>901</v>
      </c>
      <c r="D101" s="146" t="s">
        <v>60</v>
      </c>
      <c r="E101" s="150">
        <v>38.85</v>
      </c>
      <c r="F101" s="150">
        <v>0</v>
      </c>
      <c r="G101" s="150">
        <v>0</v>
      </c>
      <c r="H101" s="150">
        <v>0</v>
      </c>
      <c r="I101" s="150">
        <v>3.19</v>
      </c>
      <c r="J101" s="171">
        <f t="shared" si="3"/>
        <v>42.04</v>
      </c>
      <c r="K101" s="171">
        <f t="shared" si="4"/>
        <v>452.52</v>
      </c>
      <c r="L101" s="171">
        <f t="shared" si="5"/>
        <v>497.77200000000005</v>
      </c>
      <c r="M101" s="173" t="s">
        <v>58</v>
      </c>
    </row>
    <row r="102" spans="1:13" ht="16.5" x14ac:dyDescent="0.3">
      <c r="A102" s="146">
        <v>101</v>
      </c>
      <c r="B102" s="146" t="s">
        <v>159</v>
      </c>
      <c r="C102" s="146">
        <v>902</v>
      </c>
      <c r="D102" s="146" t="s">
        <v>60</v>
      </c>
      <c r="E102" s="150">
        <v>38.85</v>
      </c>
      <c r="F102" s="150">
        <v>0</v>
      </c>
      <c r="G102" s="150">
        <v>0</v>
      </c>
      <c r="H102" s="150">
        <v>0</v>
      </c>
      <c r="I102" s="150">
        <v>3.19</v>
      </c>
      <c r="J102" s="171">
        <f t="shared" si="3"/>
        <v>42.04</v>
      </c>
      <c r="K102" s="171">
        <f t="shared" si="4"/>
        <v>452.52</v>
      </c>
      <c r="L102" s="171">
        <f t="shared" si="5"/>
        <v>497.77200000000005</v>
      </c>
      <c r="M102" s="173" t="s">
        <v>58</v>
      </c>
    </row>
    <row r="103" spans="1:13" ht="16.5" x14ac:dyDescent="0.3">
      <c r="A103" s="146">
        <v>102</v>
      </c>
      <c r="B103" s="146" t="s">
        <v>159</v>
      </c>
      <c r="C103" s="146">
        <v>903</v>
      </c>
      <c r="D103" s="146" t="s">
        <v>60</v>
      </c>
      <c r="E103" s="150">
        <v>41.28</v>
      </c>
      <c r="F103" s="150">
        <v>0</v>
      </c>
      <c r="G103" s="150">
        <v>0</v>
      </c>
      <c r="H103" s="150">
        <v>0</v>
      </c>
      <c r="I103" s="150">
        <v>3.19</v>
      </c>
      <c r="J103" s="171">
        <f t="shared" si="3"/>
        <v>44.47</v>
      </c>
      <c r="K103" s="171">
        <f t="shared" si="4"/>
        <v>478.68</v>
      </c>
      <c r="L103" s="171">
        <f t="shared" si="5"/>
        <v>526.548</v>
      </c>
      <c r="M103" s="173" t="s">
        <v>58</v>
      </c>
    </row>
    <row r="104" spans="1:13" ht="16.5" x14ac:dyDescent="0.3">
      <c r="A104" s="146">
        <v>103</v>
      </c>
      <c r="B104" s="146" t="s">
        <v>159</v>
      </c>
      <c r="C104" s="146">
        <v>904</v>
      </c>
      <c r="D104" s="146" t="s">
        <v>60</v>
      </c>
      <c r="E104" s="150">
        <v>41.28</v>
      </c>
      <c r="F104" s="150">
        <v>0</v>
      </c>
      <c r="G104" s="150">
        <v>0</v>
      </c>
      <c r="H104" s="150">
        <v>0</v>
      </c>
      <c r="I104" s="150">
        <v>3.19</v>
      </c>
      <c r="J104" s="171">
        <f t="shared" si="3"/>
        <v>44.47</v>
      </c>
      <c r="K104" s="171">
        <f t="shared" si="4"/>
        <v>478.68</v>
      </c>
      <c r="L104" s="171">
        <f t="shared" si="5"/>
        <v>526.548</v>
      </c>
      <c r="M104" s="173" t="s">
        <v>58</v>
      </c>
    </row>
    <row r="105" spans="1:13" ht="16.5" x14ac:dyDescent="0.3">
      <c r="A105" s="146">
        <v>104</v>
      </c>
      <c r="B105" s="146" t="s">
        <v>159</v>
      </c>
      <c r="C105" s="146">
        <v>905</v>
      </c>
      <c r="D105" s="146" t="s">
        <v>60</v>
      </c>
      <c r="E105" s="150">
        <v>38.85</v>
      </c>
      <c r="F105" s="150">
        <v>0</v>
      </c>
      <c r="G105" s="150">
        <v>0</v>
      </c>
      <c r="H105" s="150">
        <v>0</v>
      </c>
      <c r="I105" s="150">
        <v>3.19</v>
      </c>
      <c r="J105" s="171">
        <f t="shared" si="3"/>
        <v>42.04</v>
      </c>
      <c r="K105" s="171">
        <f t="shared" si="4"/>
        <v>452.52</v>
      </c>
      <c r="L105" s="171">
        <f t="shared" si="5"/>
        <v>497.77200000000005</v>
      </c>
      <c r="M105" s="173" t="s">
        <v>58</v>
      </c>
    </row>
    <row r="106" spans="1:13" ht="16.5" x14ac:dyDescent="0.3">
      <c r="A106" s="146">
        <v>105</v>
      </c>
      <c r="B106" s="146" t="s">
        <v>159</v>
      </c>
      <c r="C106" s="146">
        <v>906</v>
      </c>
      <c r="D106" s="146" t="s">
        <v>60</v>
      </c>
      <c r="E106" s="150">
        <v>38.85</v>
      </c>
      <c r="F106" s="150">
        <v>0</v>
      </c>
      <c r="G106" s="150">
        <v>0</v>
      </c>
      <c r="H106" s="150">
        <v>0</v>
      </c>
      <c r="I106" s="150">
        <v>3.19</v>
      </c>
      <c r="J106" s="171">
        <f t="shared" si="3"/>
        <v>42.04</v>
      </c>
      <c r="K106" s="171">
        <f t="shared" si="4"/>
        <v>452.52</v>
      </c>
      <c r="L106" s="171">
        <f t="shared" si="5"/>
        <v>497.77200000000005</v>
      </c>
      <c r="M106" s="173" t="s">
        <v>58</v>
      </c>
    </row>
    <row r="107" spans="1:13" ht="16.5" x14ac:dyDescent="0.3">
      <c r="A107" s="146">
        <v>106</v>
      </c>
      <c r="B107" s="146" t="s">
        <v>159</v>
      </c>
      <c r="C107" s="146">
        <v>907</v>
      </c>
      <c r="D107" s="146" t="s">
        <v>60</v>
      </c>
      <c r="E107" s="150">
        <v>38.85</v>
      </c>
      <c r="F107" s="150">
        <v>0</v>
      </c>
      <c r="G107" s="150">
        <v>0</v>
      </c>
      <c r="H107" s="150">
        <v>0</v>
      </c>
      <c r="I107" s="150">
        <v>3.19</v>
      </c>
      <c r="J107" s="171">
        <f t="shared" si="3"/>
        <v>42.04</v>
      </c>
      <c r="K107" s="171">
        <f t="shared" si="4"/>
        <v>452.52</v>
      </c>
      <c r="L107" s="171">
        <f t="shared" si="5"/>
        <v>497.77200000000005</v>
      </c>
      <c r="M107" s="173" t="s">
        <v>58</v>
      </c>
    </row>
    <row r="108" spans="1:13" ht="16.5" x14ac:dyDescent="0.3">
      <c r="A108" s="146">
        <v>107</v>
      </c>
      <c r="B108" s="146" t="s">
        <v>159</v>
      </c>
      <c r="C108" s="146">
        <v>908</v>
      </c>
      <c r="D108" s="146" t="s">
        <v>60</v>
      </c>
      <c r="E108" s="150">
        <v>38.85</v>
      </c>
      <c r="F108" s="150">
        <v>0</v>
      </c>
      <c r="G108" s="150">
        <v>0</v>
      </c>
      <c r="H108" s="150">
        <v>0</v>
      </c>
      <c r="I108" s="150">
        <v>3.19</v>
      </c>
      <c r="J108" s="171">
        <f t="shared" si="3"/>
        <v>42.04</v>
      </c>
      <c r="K108" s="171">
        <f t="shared" si="4"/>
        <v>452.52</v>
      </c>
      <c r="L108" s="171">
        <f t="shared" si="5"/>
        <v>497.77200000000005</v>
      </c>
      <c r="M108" s="173" t="s">
        <v>58</v>
      </c>
    </row>
    <row r="109" spans="1:13" ht="16.5" x14ac:dyDescent="0.3">
      <c r="A109" s="146">
        <v>108</v>
      </c>
      <c r="B109" s="146" t="s">
        <v>159</v>
      </c>
      <c r="C109" s="146">
        <v>909</v>
      </c>
      <c r="D109" s="146" t="s">
        <v>60</v>
      </c>
      <c r="E109" s="150">
        <v>38.85</v>
      </c>
      <c r="F109" s="150">
        <v>0</v>
      </c>
      <c r="G109" s="150">
        <v>0</v>
      </c>
      <c r="H109" s="150">
        <v>0</v>
      </c>
      <c r="I109" s="150">
        <v>3.19</v>
      </c>
      <c r="J109" s="171">
        <f t="shared" si="3"/>
        <v>42.04</v>
      </c>
      <c r="K109" s="171">
        <f t="shared" si="4"/>
        <v>452.52</v>
      </c>
      <c r="L109" s="171">
        <f t="shared" si="5"/>
        <v>497.77200000000005</v>
      </c>
      <c r="M109" s="173" t="s">
        <v>58</v>
      </c>
    </row>
    <row r="110" spans="1:13" ht="16.5" x14ac:dyDescent="0.3">
      <c r="A110" s="146">
        <v>109</v>
      </c>
      <c r="B110" s="146" t="s">
        <v>159</v>
      </c>
      <c r="C110" s="146">
        <v>910</v>
      </c>
      <c r="D110" s="146" t="s">
        <v>60</v>
      </c>
      <c r="E110" s="150">
        <v>38.85</v>
      </c>
      <c r="F110" s="150">
        <v>0</v>
      </c>
      <c r="G110" s="150">
        <v>0</v>
      </c>
      <c r="H110" s="150">
        <v>0</v>
      </c>
      <c r="I110" s="150">
        <v>3.19</v>
      </c>
      <c r="J110" s="171">
        <f t="shared" si="3"/>
        <v>42.04</v>
      </c>
      <c r="K110" s="171">
        <f t="shared" si="4"/>
        <v>452.52</v>
      </c>
      <c r="L110" s="171">
        <f t="shared" si="5"/>
        <v>497.77200000000005</v>
      </c>
      <c r="M110" s="173" t="s">
        <v>58</v>
      </c>
    </row>
    <row r="111" spans="1:13" ht="16.5" x14ac:dyDescent="0.3">
      <c r="A111" s="146">
        <v>110</v>
      </c>
      <c r="B111" s="146" t="s">
        <v>159</v>
      </c>
      <c r="C111" s="146">
        <v>911</v>
      </c>
      <c r="D111" s="146" t="s">
        <v>60</v>
      </c>
      <c r="E111" s="150">
        <v>38.85</v>
      </c>
      <c r="F111" s="150">
        <v>0</v>
      </c>
      <c r="G111" s="150">
        <v>0</v>
      </c>
      <c r="H111" s="150">
        <v>0</v>
      </c>
      <c r="I111" s="150">
        <v>3.19</v>
      </c>
      <c r="J111" s="171">
        <f t="shared" si="3"/>
        <v>42.04</v>
      </c>
      <c r="K111" s="171">
        <f t="shared" si="4"/>
        <v>452.52</v>
      </c>
      <c r="L111" s="171">
        <f t="shared" si="5"/>
        <v>497.77200000000005</v>
      </c>
      <c r="M111" s="173" t="s">
        <v>58</v>
      </c>
    </row>
    <row r="112" spans="1:13" ht="16.5" x14ac:dyDescent="0.3">
      <c r="A112" s="146">
        <v>111</v>
      </c>
      <c r="B112" s="146" t="s">
        <v>159</v>
      </c>
      <c r="C112" s="146">
        <v>912</v>
      </c>
      <c r="D112" s="146" t="s">
        <v>60</v>
      </c>
      <c r="E112" s="150">
        <v>38.85</v>
      </c>
      <c r="F112" s="150">
        <v>0</v>
      </c>
      <c r="G112" s="150">
        <v>0</v>
      </c>
      <c r="H112" s="150">
        <v>0</v>
      </c>
      <c r="I112" s="150">
        <v>3.19</v>
      </c>
      <c r="J112" s="171">
        <f t="shared" si="3"/>
        <v>42.04</v>
      </c>
      <c r="K112" s="171">
        <f t="shared" si="4"/>
        <v>452.52</v>
      </c>
      <c r="L112" s="171">
        <f t="shared" si="5"/>
        <v>497.77200000000005</v>
      </c>
      <c r="M112" s="173" t="s">
        <v>58</v>
      </c>
    </row>
    <row r="113" spans="1:13" ht="16.5" x14ac:dyDescent="0.3">
      <c r="A113" s="146">
        <v>112</v>
      </c>
      <c r="B113" s="146" t="s">
        <v>160</v>
      </c>
      <c r="C113" s="146">
        <v>1001</v>
      </c>
      <c r="D113" s="146" t="s">
        <v>60</v>
      </c>
      <c r="E113" s="150">
        <v>38.85</v>
      </c>
      <c r="F113" s="150">
        <v>0</v>
      </c>
      <c r="G113" s="150">
        <v>0</v>
      </c>
      <c r="H113" s="150">
        <v>0</v>
      </c>
      <c r="I113" s="150">
        <v>3.19</v>
      </c>
      <c r="J113" s="171">
        <f t="shared" si="3"/>
        <v>42.04</v>
      </c>
      <c r="K113" s="171">
        <f t="shared" si="4"/>
        <v>452.52</v>
      </c>
      <c r="L113" s="171">
        <f t="shared" si="5"/>
        <v>497.77200000000005</v>
      </c>
      <c r="M113" s="173" t="s">
        <v>58</v>
      </c>
    </row>
    <row r="114" spans="1:13" ht="16.5" x14ac:dyDescent="0.3">
      <c r="A114" s="146">
        <v>113</v>
      </c>
      <c r="B114" s="146" t="s">
        <v>160</v>
      </c>
      <c r="C114" s="146">
        <v>1002</v>
      </c>
      <c r="D114" s="146" t="s">
        <v>60</v>
      </c>
      <c r="E114" s="150">
        <v>38.85</v>
      </c>
      <c r="F114" s="150">
        <v>0</v>
      </c>
      <c r="G114" s="150">
        <v>0</v>
      </c>
      <c r="H114" s="150">
        <v>0</v>
      </c>
      <c r="I114" s="150">
        <v>3.19</v>
      </c>
      <c r="J114" s="171">
        <f t="shared" si="3"/>
        <v>42.04</v>
      </c>
      <c r="K114" s="171">
        <f t="shared" si="4"/>
        <v>452.52</v>
      </c>
      <c r="L114" s="171">
        <f t="shared" si="5"/>
        <v>497.77200000000005</v>
      </c>
      <c r="M114" s="173" t="s">
        <v>58</v>
      </c>
    </row>
    <row r="115" spans="1:13" ht="16.5" x14ac:dyDescent="0.3">
      <c r="A115" s="146">
        <v>114</v>
      </c>
      <c r="B115" s="146" t="s">
        <v>160</v>
      </c>
      <c r="C115" s="146">
        <v>1003</v>
      </c>
      <c r="D115" s="146" t="s">
        <v>60</v>
      </c>
      <c r="E115" s="150">
        <v>41.28</v>
      </c>
      <c r="F115" s="150">
        <v>0</v>
      </c>
      <c r="G115" s="150">
        <v>0</v>
      </c>
      <c r="H115" s="150">
        <v>0</v>
      </c>
      <c r="I115" s="150">
        <v>3.19</v>
      </c>
      <c r="J115" s="171">
        <f t="shared" si="3"/>
        <v>44.47</v>
      </c>
      <c r="K115" s="171">
        <f t="shared" si="4"/>
        <v>478.68</v>
      </c>
      <c r="L115" s="171">
        <f t="shared" si="5"/>
        <v>526.548</v>
      </c>
      <c r="M115" s="173" t="s">
        <v>58</v>
      </c>
    </row>
    <row r="116" spans="1:13" ht="16.5" x14ac:dyDescent="0.3">
      <c r="A116" s="146">
        <v>115</v>
      </c>
      <c r="B116" s="146" t="s">
        <v>160</v>
      </c>
      <c r="C116" s="146">
        <v>1004</v>
      </c>
      <c r="D116" s="146" t="s">
        <v>60</v>
      </c>
      <c r="E116" s="150">
        <v>41.28</v>
      </c>
      <c r="F116" s="150">
        <v>0</v>
      </c>
      <c r="G116" s="150">
        <v>0</v>
      </c>
      <c r="H116" s="150">
        <v>0</v>
      </c>
      <c r="I116" s="150">
        <v>3.19</v>
      </c>
      <c r="J116" s="171">
        <f t="shared" si="3"/>
        <v>44.47</v>
      </c>
      <c r="K116" s="171">
        <f t="shared" si="4"/>
        <v>478.68</v>
      </c>
      <c r="L116" s="171">
        <f t="shared" si="5"/>
        <v>526.548</v>
      </c>
      <c r="M116" s="173" t="s">
        <v>58</v>
      </c>
    </row>
    <row r="117" spans="1:13" ht="16.5" x14ac:dyDescent="0.3">
      <c r="A117" s="146">
        <v>116</v>
      </c>
      <c r="B117" s="146" t="s">
        <v>160</v>
      </c>
      <c r="C117" s="146">
        <v>1005</v>
      </c>
      <c r="D117" s="146" t="s">
        <v>60</v>
      </c>
      <c r="E117" s="150">
        <v>38.85</v>
      </c>
      <c r="F117" s="150">
        <v>0</v>
      </c>
      <c r="G117" s="150">
        <v>0</v>
      </c>
      <c r="H117" s="150">
        <v>0</v>
      </c>
      <c r="I117" s="150">
        <v>3.19</v>
      </c>
      <c r="J117" s="171">
        <f t="shared" si="3"/>
        <v>42.04</v>
      </c>
      <c r="K117" s="171">
        <f t="shared" si="4"/>
        <v>452.52</v>
      </c>
      <c r="L117" s="171">
        <f t="shared" si="5"/>
        <v>497.77200000000005</v>
      </c>
      <c r="M117" s="173" t="s">
        <v>58</v>
      </c>
    </row>
    <row r="118" spans="1:13" ht="16.5" x14ac:dyDescent="0.3">
      <c r="A118" s="146">
        <v>117</v>
      </c>
      <c r="B118" s="146" t="s">
        <v>160</v>
      </c>
      <c r="C118" s="146">
        <v>1006</v>
      </c>
      <c r="D118" s="146" t="s">
        <v>60</v>
      </c>
      <c r="E118" s="150">
        <v>38.85</v>
      </c>
      <c r="F118" s="150">
        <v>0</v>
      </c>
      <c r="G118" s="150">
        <v>0</v>
      </c>
      <c r="H118" s="150">
        <v>0</v>
      </c>
      <c r="I118" s="150">
        <v>3.19</v>
      </c>
      <c r="J118" s="171">
        <f t="shared" si="3"/>
        <v>42.04</v>
      </c>
      <c r="K118" s="171">
        <f t="shared" si="4"/>
        <v>452.52</v>
      </c>
      <c r="L118" s="171">
        <f t="shared" si="5"/>
        <v>497.77200000000005</v>
      </c>
      <c r="M118" s="173" t="s">
        <v>58</v>
      </c>
    </row>
    <row r="119" spans="1:13" ht="16.5" x14ac:dyDescent="0.3">
      <c r="A119" s="146">
        <v>118</v>
      </c>
      <c r="B119" s="146" t="s">
        <v>160</v>
      </c>
      <c r="C119" s="146">
        <v>1007</v>
      </c>
      <c r="D119" s="146" t="s">
        <v>60</v>
      </c>
      <c r="E119" s="150">
        <v>38.85</v>
      </c>
      <c r="F119" s="150">
        <v>0</v>
      </c>
      <c r="G119" s="150">
        <v>0</v>
      </c>
      <c r="H119" s="150">
        <v>0</v>
      </c>
      <c r="I119" s="150">
        <v>3.19</v>
      </c>
      <c r="J119" s="171">
        <f t="shared" si="3"/>
        <v>42.04</v>
      </c>
      <c r="K119" s="171">
        <f t="shared" si="4"/>
        <v>452.52</v>
      </c>
      <c r="L119" s="171">
        <f t="shared" si="5"/>
        <v>497.77200000000005</v>
      </c>
      <c r="M119" s="173" t="s">
        <v>58</v>
      </c>
    </row>
    <row r="120" spans="1:13" ht="16.5" x14ac:dyDescent="0.3">
      <c r="A120" s="146">
        <v>119</v>
      </c>
      <c r="B120" s="146" t="s">
        <v>160</v>
      </c>
      <c r="C120" s="146">
        <v>1008</v>
      </c>
      <c r="D120" s="146" t="s">
        <v>60</v>
      </c>
      <c r="E120" s="150">
        <v>38.85</v>
      </c>
      <c r="F120" s="150">
        <v>0</v>
      </c>
      <c r="G120" s="150">
        <v>0</v>
      </c>
      <c r="H120" s="150">
        <v>0</v>
      </c>
      <c r="I120" s="150">
        <v>3.19</v>
      </c>
      <c r="J120" s="171">
        <f t="shared" si="3"/>
        <v>42.04</v>
      </c>
      <c r="K120" s="171">
        <f t="shared" si="4"/>
        <v>452.52</v>
      </c>
      <c r="L120" s="171">
        <f t="shared" si="5"/>
        <v>497.77200000000005</v>
      </c>
      <c r="M120" s="173" t="s">
        <v>58</v>
      </c>
    </row>
    <row r="121" spans="1:13" ht="16.5" x14ac:dyDescent="0.3">
      <c r="A121" s="146">
        <v>120</v>
      </c>
      <c r="B121" s="146" t="s">
        <v>160</v>
      </c>
      <c r="C121" s="146">
        <v>1009</v>
      </c>
      <c r="D121" s="146" t="s">
        <v>60</v>
      </c>
      <c r="E121" s="150">
        <v>38.85</v>
      </c>
      <c r="F121" s="150">
        <v>0</v>
      </c>
      <c r="G121" s="150">
        <v>0</v>
      </c>
      <c r="H121" s="150">
        <v>0</v>
      </c>
      <c r="I121" s="150">
        <v>3.19</v>
      </c>
      <c r="J121" s="171">
        <f t="shared" si="3"/>
        <v>42.04</v>
      </c>
      <c r="K121" s="171">
        <f t="shared" si="4"/>
        <v>452.52</v>
      </c>
      <c r="L121" s="171">
        <f t="shared" si="5"/>
        <v>497.77200000000005</v>
      </c>
      <c r="M121" s="173" t="s">
        <v>58</v>
      </c>
    </row>
    <row r="122" spans="1:13" ht="16.5" x14ac:dyDescent="0.3">
      <c r="A122" s="146">
        <v>121</v>
      </c>
      <c r="B122" s="146" t="s">
        <v>160</v>
      </c>
      <c r="C122" s="146">
        <v>1010</v>
      </c>
      <c r="D122" s="146" t="s">
        <v>60</v>
      </c>
      <c r="E122" s="150">
        <v>38.85</v>
      </c>
      <c r="F122" s="150">
        <v>0</v>
      </c>
      <c r="G122" s="150">
        <v>0</v>
      </c>
      <c r="H122" s="150">
        <v>0</v>
      </c>
      <c r="I122" s="150">
        <v>3.19</v>
      </c>
      <c r="J122" s="171">
        <f t="shared" si="3"/>
        <v>42.04</v>
      </c>
      <c r="K122" s="171">
        <f t="shared" si="4"/>
        <v>452.52</v>
      </c>
      <c r="L122" s="171">
        <f t="shared" si="5"/>
        <v>497.77200000000005</v>
      </c>
      <c r="M122" s="173" t="s">
        <v>58</v>
      </c>
    </row>
    <row r="123" spans="1:13" ht="16.5" x14ac:dyDescent="0.3">
      <c r="A123" s="146">
        <v>122</v>
      </c>
      <c r="B123" s="146" t="s">
        <v>160</v>
      </c>
      <c r="C123" s="146">
        <v>1011</v>
      </c>
      <c r="D123" s="146" t="s">
        <v>60</v>
      </c>
      <c r="E123" s="150">
        <v>38.85</v>
      </c>
      <c r="F123" s="150">
        <v>0</v>
      </c>
      <c r="G123" s="150">
        <v>0</v>
      </c>
      <c r="H123" s="150">
        <v>0</v>
      </c>
      <c r="I123" s="150">
        <v>3.19</v>
      </c>
      <c r="J123" s="171">
        <f t="shared" si="3"/>
        <v>42.04</v>
      </c>
      <c r="K123" s="171">
        <f t="shared" si="4"/>
        <v>452.52</v>
      </c>
      <c r="L123" s="171">
        <f t="shared" si="5"/>
        <v>497.77200000000005</v>
      </c>
      <c r="M123" s="173" t="s">
        <v>58</v>
      </c>
    </row>
    <row r="124" spans="1:13" ht="16.5" x14ac:dyDescent="0.3">
      <c r="A124" s="146">
        <v>123</v>
      </c>
      <c r="B124" s="146" t="s">
        <v>160</v>
      </c>
      <c r="C124" s="146">
        <v>1012</v>
      </c>
      <c r="D124" s="146" t="s">
        <v>60</v>
      </c>
      <c r="E124" s="150">
        <v>38.85</v>
      </c>
      <c r="F124" s="150">
        <v>0</v>
      </c>
      <c r="G124" s="150">
        <v>0</v>
      </c>
      <c r="H124" s="150">
        <v>0</v>
      </c>
      <c r="I124" s="150">
        <v>3.19</v>
      </c>
      <c r="J124" s="171">
        <f t="shared" si="3"/>
        <v>42.04</v>
      </c>
      <c r="K124" s="171">
        <f t="shared" si="4"/>
        <v>452.52</v>
      </c>
      <c r="L124" s="171">
        <f t="shared" si="5"/>
        <v>497.77200000000005</v>
      </c>
      <c r="M124" s="173" t="s">
        <v>58</v>
      </c>
    </row>
    <row r="125" spans="1:13" ht="16.5" x14ac:dyDescent="0.3">
      <c r="A125" s="146">
        <v>124</v>
      </c>
      <c r="B125" s="146" t="s">
        <v>161</v>
      </c>
      <c r="C125" s="146">
        <v>1101</v>
      </c>
      <c r="D125" s="146" t="s">
        <v>60</v>
      </c>
      <c r="E125" s="150">
        <v>38.85</v>
      </c>
      <c r="F125" s="150">
        <v>0</v>
      </c>
      <c r="G125" s="150">
        <v>0</v>
      </c>
      <c r="H125" s="150">
        <v>0</v>
      </c>
      <c r="I125" s="150">
        <v>3.19</v>
      </c>
      <c r="J125" s="171">
        <f t="shared" si="3"/>
        <v>42.04</v>
      </c>
      <c r="K125" s="171">
        <f t="shared" si="4"/>
        <v>452.52</v>
      </c>
      <c r="L125" s="171">
        <f t="shared" si="5"/>
        <v>497.77200000000005</v>
      </c>
      <c r="M125" s="173" t="s">
        <v>58</v>
      </c>
    </row>
    <row r="126" spans="1:13" ht="16.5" x14ac:dyDescent="0.3">
      <c r="A126" s="146">
        <v>125</v>
      </c>
      <c r="B126" s="146" t="s">
        <v>161</v>
      </c>
      <c r="C126" s="146">
        <v>1102</v>
      </c>
      <c r="D126" s="146" t="s">
        <v>60</v>
      </c>
      <c r="E126" s="150">
        <v>38.85</v>
      </c>
      <c r="F126" s="150">
        <v>0</v>
      </c>
      <c r="G126" s="150">
        <v>0</v>
      </c>
      <c r="H126" s="150">
        <v>0</v>
      </c>
      <c r="I126" s="150">
        <v>3.19</v>
      </c>
      <c r="J126" s="171">
        <f t="shared" si="3"/>
        <v>42.04</v>
      </c>
      <c r="K126" s="171">
        <f t="shared" si="4"/>
        <v>452.52</v>
      </c>
      <c r="L126" s="171">
        <f t="shared" si="5"/>
        <v>497.77200000000005</v>
      </c>
      <c r="M126" s="173" t="s">
        <v>58</v>
      </c>
    </row>
    <row r="127" spans="1:13" ht="16.5" x14ac:dyDescent="0.3">
      <c r="A127" s="146">
        <v>126</v>
      </c>
      <c r="B127" s="146" t="s">
        <v>161</v>
      </c>
      <c r="C127" s="146">
        <v>1103</v>
      </c>
      <c r="D127" s="146" t="s">
        <v>60</v>
      </c>
      <c r="E127" s="150">
        <v>41.28</v>
      </c>
      <c r="F127" s="150">
        <v>0</v>
      </c>
      <c r="G127" s="150">
        <v>0</v>
      </c>
      <c r="H127" s="150">
        <v>0</v>
      </c>
      <c r="I127" s="150">
        <v>3.19</v>
      </c>
      <c r="J127" s="171">
        <f t="shared" si="3"/>
        <v>44.47</v>
      </c>
      <c r="K127" s="171">
        <f t="shared" si="4"/>
        <v>478.68</v>
      </c>
      <c r="L127" s="171">
        <f t="shared" si="5"/>
        <v>526.548</v>
      </c>
      <c r="M127" s="173" t="s">
        <v>58</v>
      </c>
    </row>
    <row r="128" spans="1:13" ht="16.5" x14ac:dyDescent="0.3">
      <c r="A128" s="146">
        <v>127</v>
      </c>
      <c r="B128" s="146" t="s">
        <v>161</v>
      </c>
      <c r="C128" s="146">
        <v>1104</v>
      </c>
      <c r="D128" s="146" t="s">
        <v>60</v>
      </c>
      <c r="E128" s="150">
        <v>41.28</v>
      </c>
      <c r="F128" s="150">
        <v>0</v>
      </c>
      <c r="G128" s="150">
        <v>0</v>
      </c>
      <c r="H128" s="150">
        <v>0</v>
      </c>
      <c r="I128" s="150">
        <v>3.19</v>
      </c>
      <c r="J128" s="171">
        <f t="shared" si="3"/>
        <v>44.47</v>
      </c>
      <c r="K128" s="171">
        <f t="shared" si="4"/>
        <v>478.68</v>
      </c>
      <c r="L128" s="171">
        <f t="shared" si="5"/>
        <v>526.548</v>
      </c>
      <c r="M128" s="173" t="s">
        <v>58</v>
      </c>
    </row>
    <row r="129" spans="1:13" ht="16.5" x14ac:dyDescent="0.3">
      <c r="A129" s="146">
        <v>128</v>
      </c>
      <c r="B129" s="146" t="s">
        <v>161</v>
      </c>
      <c r="C129" s="146">
        <v>1105</v>
      </c>
      <c r="D129" s="146" t="s">
        <v>60</v>
      </c>
      <c r="E129" s="150">
        <v>38.85</v>
      </c>
      <c r="F129" s="150">
        <v>0</v>
      </c>
      <c r="G129" s="150">
        <v>0</v>
      </c>
      <c r="H129" s="150">
        <v>0</v>
      </c>
      <c r="I129" s="150">
        <v>3.19</v>
      </c>
      <c r="J129" s="171">
        <f t="shared" si="3"/>
        <v>42.04</v>
      </c>
      <c r="K129" s="171">
        <f t="shared" si="4"/>
        <v>452.52</v>
      </c>
      <c r="L129" s="171">
        <f t="shared" si="5"/>
        <v>497.77200000000005</v>
      </c>
      <c r="M129" s="173" t="s">
        <v>58</v>
      </c>
    </row>
    <row r="130" spans="1:13" ht="16.5" x14ac:dyDescent="0.3">
      <c r="A130" s="146">
        <v>129</v>
      </c>
      <c r="B130" s="146" t="s">
        <v>161</v>
      </c>
      <c r="C130" s="146">
        <v>1106</v>
      </c>
      <c r="D130" s="146" t="s">
        <v>60</v>
      </c>
      <c r="E130" s="150">
        <v>38.85</v>
      </c>
      <c r="F130" s="150">
        <v>0</v>
      </c>
      <c r="G130" s="150">
        <v>0</v>
      </c>
      <c r="H130" s="150">
        <v>0</v>
      </c>
      <c r="I130" s="150">
        <v>3.19</v>
      </c>
      <c r="J130" s="171">
        <f t="shared" ref="J130:J193" si="6">SUM(E130:I130)</f>
        <v>42.04</v>
      </c>
      <c r="K130" s="171">
        <f t="shared" ref="K130:K193" si="7">ROUND(J130*10.764,2)</f>
        <v>452.52</v>
      </c>
      <c r="L130" s="171">
        <f t="shared" ref="L130:L193" si="8">K130*1.1</f>
        <v>497.77200000000005</v>
      </c>
      <c r="M130" s="173" t="s">
        <v>58</v>
      </c>
    </row>
    <row r="131" spans="1:13" ht="16.5" x14ac:dyDescent="0.3">
      <c r="A131" s="146">
        <v>130</v>
      </c>
      <c r="B131" s="146" t="s">
        <v>161</v>
      </c>
      <c r="C131" s="146">
        <v>1107</v>
      </c>
      <c r="D131" s="146" t="s">
        <v>60</v>
      </c>
      <c r="E131" s="150">
        <v>38.85</v>
      </c>
      <c r="F131" s="150">
        <v>0</v>
      </c>
      <c r="G131" s="150">
        <v>0</v>
      </c>
      <c r="H131" s="150">
        <v>0</v>
      </c>
      <c r="I131" s="150">
        <v>3.19</v>
      </c>
      <c r="J131" s="171">
        <f t="shared" si="6"/>
        <v>42.04</v>
      </c>
      <c r="K131" s="171">
        <f t="shared" si="7"/>
        <v>452.52</v>
      </c>
      <c r="L131" s="171">
        <f t="shared" si="8"/>
        <v>497.77200000000005</v>
      </c>
      <c r="M131" s="173" t="s">
        <v>58</v>
      </c>
    </row>
    <row r="132" spans="1:13" ht="16.5" x14ac:dyDescent="0.3">
      <c r="A132" s="146">
        <v>131</v>
      </c>
      <c r="B132" s="146" t="s">
        <v>161</v>
      </c>
      <c r="C132" s="146">
        <v>1108</v>
      </c>
      <c r="D132" s="146" t="s">
        <v>60</v>
      </c>
      <c r="E132" s="150">
        <v>38.85</v>
      </c>
      <c r="F132" s="150">
        <v>0</v>
      </c>
      <c r="G132" s="150">
        <v>0</v>
      </c>
      <c r="H132" s="150">
        <v>0</v>
      </c>
      <c r="I132" s="150">
        <v>3.19</v>
      </c>
      <c r="J132" s="171">
        <f t="shared" si="6"/>
        <v>42.04</v>
      </c>
      <c r="K132" s="171">
        <f t="shared" si="7"/>
        <v>452.52</v>
      </c>
      <c r="L132" s="171">
        <f t="shared" si="8"/>
        <v>497.77200000000005</v>
      </c>
      <c r="M132" s="173" t="s">
        <v>58</v>
      </c>
    </row>
    <row r="133" spans="1:13" ht="16.5" x14ac:dyDescent="0.3">
      <c r="A133" s="146">
        <v>132</v>
      </c>
      <c r="B133" s="146" t="s">
        <v>161</v>
      </c>
      <c r="C133" s="146">
        <v>1109</v>
      </c>
      <c r="D133" s="146" t="s">
        <v>60</v>
      </c>
      <c r="E133" s="150">
        <v>38.85</v>
      </c>
      <c r="F133" s="150">
        <v>0</v>
      </c>
      <c r="G133" s="150">
        <v>0</v>
      </c>
      <c r="H133" s="150">
        <v>0</v>
      </c>
      <c r="I133" s="150">
        <v>3.19</v>
      </c>
      <c r="J133" s="171">
        <f t="shared" si="6"/>
        <v>42.04</v>
      </c>
      <c r="K133" s="171">
        <f t="shared" si="7"/>
        <v>452.52</v>
      </c>
      <c r="L133" s="171">
        <f t="shared" si="8"/>
        <v>497.77200000000005</v>
      </c>
      <c r="M133" s="173" t="s">
        <v>58</v>
      </c>
    </row>
    <row r="134" spans="1:13" ht="16.5" x14ac:dyDescent="0.3">
      <c r="A134" s="146">
        <v>133</v>
      </c>
      <c r="B134" s="146" t="s">
        <v>161</v>
      </c>
      <c r="C134" s="146">
        <v>1110</v>
      </c>
      <c r="D134" s="146" t="s">
        <v>60</v>
      </c>
      <c r="E134" s="150">
        <v>38.85</v>
      </c>
      <c r="F134" s="150">
        <v>0</v>
      </c>
      <c r="G134" s="150">
        <v>0</v>
      </c>
      <c r="H134" s="150">
        <v>0</v>
      </c>
      <c r="I134" s="150">
        <v>3.19</v>
      </c>
      <c r="J134" s="171">
        <f t="shared" si="6"/>
        <v>42.04</v>
      </c>
      <c r="K134" s="171">
        <f t="shared" si="7"/>
        <v>452.52</v>
      </c>
      <c r="L134" s="171">
        <f t="shared" si="8"/>
        <v>497.77200000000005</v>
      </c>
      <c r="M134" s="173" t="s">
        <v>58</v>
      </c>
    </row>
    <row r="135" spans="1:13" ht="16.5" x14ac:dyDescent="0.3">
      <c r="A135" s="146">
        <v>134</v>
      </c>
      <c r="B135" s="146" t="s">
        <v>161</v>
      </c>
      <c r="C135" s="146">
        <v>1111</v>
      </c>
      <c r="D135" s="146" t="s">
        <v>60</v>
      </c>
      <c r="E135" s="150">
        <v>38.85</v>
      </c>
      <c r="F135" s="150">
        <v>0</v>
      </c>
      <c r="G135" s="150">
        <v>0</v>
      </c>
      <c r="H135" s="150">
        <v>0</v>
      </c>
      <c r="I135" s="150">
        <v>3.19</v>
      </c>
      <c r="J135" s="171">
        <f t="shared" si="6"/>
        <v>42.04</v>
      </c>
      <c r="K135" s="171">
        <f t="shared" si="7"/>
        <v>452.52</v>
      </c>
      <c r="L135" s="171">
        <f t="shared" si="8"/>
        <v>497.77200000000005</v>
      </c>
      <c r="M135" s="173" t="s">
        <v>58</v>
      </c>
    </row>
    <row r="136" spans="1:13" ht="16.5" x14ac:dyDescent="0.3">
      <c r="A136" s="146">
        <v>135</v>
      </c>
      <c r="B136" s="146" t="s">
        <v>161</v>
      </c>
      <c r="C136" s="146">
        <v>1112</v>
      </c>
      <c r="D136" s="146" t="s">
        <v>60</v>
      </c>
      <c r="E136" s="150">
        <v>38.85</v>
      </c>
      <c r="F136" s="150">
        <v>0</v>
      </c>
      <c r="G136" s="150">
        <v>0</v>
      </c>
      <c r="H136" s="150">
        <v>0</v>
      </c>
      <c r="I136" s="150">
        <v>3.19</v>
      </c>
      <c r="J136" s="171">
        <f t="shared" si="6"/>
        <v>42.04</v>
      </c>
      <c r="K136" s="171">
        <f t="shared" si="7"/>
        <v>452.52</v>
      </c>
      <c r="L136" s="171">
        <f t="shared" si="8"/>
        <v>497.77200000000005</v>
      </c>
      <c r="M136" s="173" t="s">
        <v>58</v>
      </c>
    </row>
    <row r="137" spans="1:13" ht="16.5" x14ac:dyDescent="0.3">
      <c r="A137" s="146">
        <v>136</v>
      </c>
      <c r="B137" s="146" t="s">
        <v>162</v>
      </c>
      <c r="C137" s="146">
        <v>1201</v>
      </c>
      <c r="D137" s="146" t="s">
        <v>60</v>
      </c>
      <c r="E137" s="150">
        <v>38.85</v>
      </c>
      <c r="F137" s="150">
        <v>0</v>
      </c>
      <c r="G137" s="150">
        <v>0</v>
      </c>
      <c r="H137" s="150">
        <v>0</v>
      </c>
      <c r="I137" s="150">
        <v>3.19</v>
      </c>
      <c r="J137" s="171">
        <f t="shared" si="6"/>
        <v>42.04</v>
      </c>
      <c r="K137" s="171">
        <f t="shared" si="7"/>
        <v>452.52</v>
      </c>
      <c r="L137" s="171">
        <f t="shared" si="8"/>
        <v>497.77200000000005</v>
      </c>
      <c r="M137" s="173" t="s">
        <v>58</v>
      </c>
    </row>
    <row r="138" spans="1:13" ht="16.5" x14ac:dyDescent="0.3">
      <c r="A138" s="146">
        <v>137</v>
      </c>
      <c r="B138" s="146" t="s">
        <v>162</v>
      </c>
      <c r="C138" s="146">
        <v>1202</v>
      </c>
      <c r="D138" s="146" t="s">
        <v>60</v>
      </c>
      <c r="E138" s="150">
        <v>38.85</v>
      </c>
      <c r="F138" s="150">
        <v>0</v>
      </c>
      <c r="G138" s="150">
        <v>0</v>
      </c>
      <c r="H138" s="150">
        <v>0</v>
      </c>
      <c r="I138" s="150">
        <v>3.19</v>
      </c>
      <c r="J138" s="171">
        <f t="shared" si="6"/>
        <v>42.04</v>
      </c>
      <c r="K138" s="171">
        <f t="shared" si="7"/>
        <v>452.52</v>
      </c>
      <c r="L138" s="171">
        <f t="shared" si="8"/>
        <v>497.77200000000005</v>
      </c>
      <c r="M138" s="173" t="s">
        <v>58</v>
      </c>
    </row>
    <row r="139" spans="1:13" ht="16.5" hidden="1" x14ac:dyDescent="0.3">
      <c r="A139" s="146">
        <v>138</v>
      </c>
      <c r="B139" s="146" t="s">
        <v>162</v>
      </c>
      <c r="C139" s="146">
        <v>1203</v>
      </c>
      <c r="D139" s="146" t="s">
        <v>157</v>
      </c>
      <c r="E139" s="150">
        <v>0</v>
      </c>
      <c r="F139" s="150">
        <v>0</v>
      </c>
      <c r="G139" s="150">
        <v>0</v>
      </c>
      <c r="H139" s="150">
        <v>0</v>
      </c>
      <c r="I139" s="150">
        <v>0</v>
      </c>
      <c r="J139" s="171">
        <f t="shared" si="6"/>
        <v>0</v>
      </c>
      <c r="K139" s="171">
        <f t="shared" si="7"/>
        <v>0</v>
      </c>
      <c r="L139" s="171">
        <f t="shared" si="8"/>
        <v>0</v>
      </c>
      <c r="M139" s="173" t="s">
        <v>157</v>
      </c>
    </row>
    <row r="140" spans="1:13" ht="16.5" x14ac:dyDescent="0.3">
      <c r="A140" s="146">
        <v>139</v>
      </c>
      <c r="B140" s="146" t="s">
        <v>162</v>
      </c>
      <c r="C140" s="146">
        <v>1204</v>
      </c>
      <c r="D140" s="146" t="s">
        <v>60</v>
      </c>
      <c r="E140" s="150">
        <v>41.28</v>
      </c>
      <c r="F140" s="150">
        <v>0</v>
      </c>
      <c r="G140" s="150">
        <v>0</v>
      </c>
      <c r="H140" s="150">
        <v>0</v>
      </c>
      <c r="I140" s="150">
        <v>3.19</v>
      </c>
      <c r="J140" s="171">
        <f t="shared" si="6"/>
        <v>44.47</v>
      </c>
      <c r="K140" s="171">
        <f t="shared" si="7"/>
        <v>478.68</v>
      </c>
      <c r="L140" s="171">
        <f t="shared" si="8"/>
        <v>526.548</v>
      </c>
      <c r="M140" s="173" t="s">
        <v>58</v>
      </c>
    </row>
    <row r="141" spans="1:13" ht="16.5" x14ac:dyDescent="0.3">
      <c r="A141" s="146">
        <v>140</v>
      </c>
      <c r="B141" s="146" t="s">
        <v>162</v>
      </c>
      <c r="C141" s="146">
        <v>1205</v>
      </c>
      <c r="D141" s="146" t="s">
        <v>60</v>
      </c>
      <c r="E141" s="150">
        <v>38.85</v>
      </c>
      <c r="F141" s="150">
        <v>0</v>
      </c>
      <c r="G141" s="150">
        <v>0</v>
      </c>
      <c r="H141" s="150">
        <v>0</v>
      </c>
      <c r="I141" s="150">
        <v>3.19</v>
      </c>
      <c r="J141" s="171">
        <f t="shared" si="6"/>
        <v>42.04</v>
      </c>
      <c r="K141" s="171">
        <f t="shared" si="7"/>
        <v>452.52</v>
      </c>
      <c r="L141" s="171">
        <f t="shared" si="8"/>
        <v>497.77200000000005</v>
      </c>
      <c r="M141" s="173" t="s">
        <v>58</v>
      </c>
    </row>
    <row r="142" spans="1:13" ht="16.5" x14ac:dyDescent="0.3">
      <c r="A142" s="146">
        <v>141</v>
      </c>
      <c r="B142" s="146" t="s">
        <v>162</v>
      </c>
      <c r="C142" s="146">
        <v>1206</v>
      </c>
      <c r="D142" s="146" t="s">
        <v>60</v>
      </c>
      <c r="E142" s="150">
        <v>38.85</v>
      </c>
      <c r="F142" s="150">
        <v>0</v>
      </c>
      <c r="G142" s="150">
        <v>0</v>
      </c>
      <c r="H142" s="150">
        <v>0</v>
      </c>
      <c r="I142" s="150">
        <v>3.19</v>
      </c>
      <c r="J142" s="171">
        <f t="shared" si="6"/>
        <v>42.04</v>
      </c>
      <c r="K142" s="171">
        <f t="shared" si="7"/>
        <v>452.52</v>
      </c>
      <c r="L142" s="171">
        <f t="shared" si="8"/>
        <v>497.77200000000005</v>
      </c>
      <c r="M142" s="173" t="s">
        <v>58</v>
      </c>
    </row>
    <row r="143" spans="1:13" ht="16.5" x14ac:dyDescent="0.3">
      <c r="A143" s="146">
        <v>142</v>
      </c>
      <c r="B143" s="146" t="s">
        <v>162</v>
      </c>
      <c r="C143" s="146">
        <v>1207</v>
      </c>
      <c r="D143" s="146" t="s">
        <v>60</v>
      </c>
      <c r="E143" s="150">
        <v>38.85</v>
      </c>
      <c r="F143" s="150">
        <v>0</v>
      </c>
      <c r="G143" s="150">
        <v>0</v>
      </c>
      <c r="H143" s="150">
        <v>0</v>
      </c>
      <c r="I143" s="150">
        <v>3.19</v>
      </c>
      <c r="J143" s="171">
        <f t="shared" si="6"/>
        <v>42.04</v>
      </c>
      <c r="K143" s="171">
        <f t="shared" si="7"/>
        <v>452.52</v>
      </c>
      <c r="L143" s="171">
        <f t="shared" si="8"/>
        <v>497.77200000000005</v>
      </c>
      <c r="M143" s="173" t="s">
        <v>58</v>
      </c>
    </row>
    <row r="144" spans="1:13" ht="16.5" x14ac:dyDescent="0.3">
      <c r="A144" s="146">
        <v>143</v>
      </c>
      <c r="B144" s="146" t="s">
        <v>162</v>
      </c>
      <c r="C144" s="146">
        <v>1208</v>
      </c>
      <c r="D144" s="146" t="s">
        <v>60</v>
      </c>
      <c r="E144" s="150">
        <v>38.85</v>
      </c>
      <c r="F144" s="150">
        <v>0</v>
      </c>
      <c r="G144" s="150">
        <v>0</v>
      </c>
      <c r="H144" s="150">
        <v>0</v>
      </c>
      <c r="I144" s="150">
        <v>3.19</v>
      </c>
      <c r="J144" s="171">
        <f t="shared" si="6"/>
        <v>42.04</v>
      </c>
      <c r="K144" s="171">
        <f t="shared" si="7"/>
        <v>452.52</v>
      </c>
      <c r="L144" s="171">
        <f t="shared" si="8"/>
        <v>497.77200000000005</v>
      </c>
      <c r="M144" s="173" t="s">
        <v>58</v>
      </c>
    </row>
    <row r="145" spans="1:13" ht="16.5" x14ac:dyDescent="0.3">
      <c r="A145" s="146">
        <v>144</v>
      </c>
      <c r="B145" s="146" t="s">
        <v>162</v>
      </c>
      <c r="C145" s="146">
        <v>1209</v>
      </c>
      <c r="D145" s="146" t="s">
        <v>60</v>
      </c>
      <c r="E145" s="150">
        <v>38.85</v>
      </c>
      <c r="F145" s="150">
        <v>0</v>
      </c>
      <c r="G145" s="150">
        <v>0</v>
      </c>
      <c r="H145" s="150">
        <v>0</v>
      </c>
      <c r="I145" s="150">
        <v>3.19</v>
      </c>
      <c r="J145" s="171">
        <f t="shared" si="6"/>
        <v>42.04</v>
      </c>
      <c r="K145" s="171">
        <f t="shared" si="7"/>
        <v>452.52</v>
      </c>
      <c r="L145" s="171">
        <f t="shared" si="8"/>
        <v>497.77200000000005</v>
      </c>
      <c r="M145" s="173" t="s">
        <v>58</v>
      </c>
    </row>
    <row r="146" spans="1:13" ht="16.5" x14ac:dyDescent="0.3">
      <c r="A146" s="146">
        <v>145</v>
      </c>
      <c r="B146" s="146" t="s">
        <v>162</v>
      </c>
      <c r="C146" s="146">
        <v>1210</v>
      </c>
      <c r="D146" s="146" t="s">
        <v>60</v>
      </c>
      <c r="E146" s="150">
        <v>38.85</v>
      </c>
      <c r="F146" s="150">
        <v>0</v>
      </c>
      <c r="G146" s="150">
        <v>0</v>
      </c>
      <c r="H146" s="150">
        <v>0</v>
      </c>
      <c r="I146" s="150">
        <v>3.19</v>
      </c>
      <c r="J146" s="171">
        <f t="shared" si="6"/>
        <v>42.04</v>
      </c>
      <c r="K146" s="171">
        <f t="shared" si="7"/>
        <v>452.52</v>
      </c>
      <c r="L146" s="171">
        <f t="shared" si="8"/>
        <v>497.77200000000005</v>
      </c>
      <c r="M146" s="173" t="s">
        <v>58</v>
      </c>
    </row>
    <row r="147" spans="1:13" ht="16.5" x14ac:dyDescent="0.3">
      <c r="A147" s="146">
        <v>146</v>
      </c>
      <c r="B147" s="146" t="s">
        <v>162</v>
      </c>
      <c r="C147" s="146">
        <v>1211</v>
      </c>
      <c r="D147" s="146" t="s">
        <v>60</v>
      </c>
      <c r="E147" s="150">
        <v>38.85</v>
      </c>
      <c r="F147" s="150">
        <v>0</v>
      </c>
      <c r="G147" s="150">
        <v>0</v>
      </c>
      <c r="H147" s="150">
        <v>0</v>
      </c>
      <c r="I147" s="150">
        <v>3.19</v>
      </c>
      <c r="J147" s="171">
        <f t="shared" si="6"/>
        <v>42.04</v>
      </c>
      <c r="K147" s="171">
        <f t="shared" si="7"/>
        <v>452.52</v>
      </c>
      <c r="L147" s="171">
        <f t="shared" si="8"/>
        <v>497.77200000000005</v>
      </c>
      <c r="M147" s="173" t="s">
        <v>58</v>
      </c>
    </row>
    <row r="148" spans="1:13" ht="16.5" x14ac:dyDescent="0.3">
      <c r="A148" s="146">
        <v>147</v>
      </c>
      <c r="B148" s="146" t="s">
        <v>162</v>
      </c>
      <c r="C148" s="146">
        <v>1212</v>
      </c>
      <c r="D148" s="146" t="s">
        <v>60</v>
      </c>
      <c r="E148" s="150">
        <v>38.85</v>
      </c>
      <c r="F148" s="150">
        <v>0</v>
      </c>
      <c r="G148" s="150">
        <v>0</v>
      </c>
      <c r="H148" s="150">
        <v>0</v>
      </c>
      <c r="I148" s="150">
        <v>3.19</v>
      </c>
      <c r="J148" s="171">
        <f t="shared" si="6"/>
        <v>42.04</v>
      </c>
      <c r="K148" s="171">
        <f t="shared" si="7"/>
        <v>452.52</v>
      </c>
      <c r="L148" s="171">
        <f t="shared" si="8"/>
        <v>497.77200000000005</v>
      </c>
      <c r="M148" s="173" t="s">
        <v>58</v>
      </c>
    </row>
    <row r="149" spans="1:13" ht="16.5" x14ac:dyDescent="0.3">
      <c r="A149" s="146">
        <v>148</v>
      </c>
      <c r="B149" s="146" t="s">
        <v>163</v>
      </c>
      <c r="C149" s="146">
        <v>1301</v>
      </c>
      <c r="D149" s="146" t="s">
        <v>60</v>
      </c>
      <c r="E149" s="150">
        <v>38.85</v>
      </c>
      <c r="F149" s="150">
        <v>0</v>
      </c>
      <c r="G149" s="150">
        <v>0</v>
      </c>
      <c r="H149" s="150">
        <v>0</v>
      </c>
      <c r="I149" s="150">
        <v>3.19</v>
      </c>
      <c r="J149" s="171">
        <f t="shared" si="6"/>
        <v>42.04</v>
      </c>
      <c r="K149" s="171">
        <f t="shared" si="7"/>
        <v>452.52</v>
      </c>
      <c r="L149" s="171">
        <f t="shared" si="8"/>
        <v>497.77200000000005</v>
      </c>
      <c r="M149" s="173" t="s">
        <v>58</v>
      </c>
    </row>
    <row r="150" spans="1:13" ht="16.5" x14ac:dyDescent="0.3">
      <c r="A150" s="146">
        <v>149</v>
      </c>
      <c r="B150" s="146" t="s">
        <v>163</v>
      </c>
      <c r="C150" s="146">
        <v>1302</v>
      </c>
      <c r="D150" s="146" t="s">
        <v>60</v>
      </c>
      <c r="E150" s="150">
        <v>38.85</v>
      </c>
      <c r="F150" s="150">
        <v>0</v>
      </c>
      <c r="G150" s="150">
        <v>0</v>
      </c>
      <c r="H150" s="150">
        <v>0</v>
      </c>
      <c r="I150" s="150">
        <v>3.19</v>
      </c>
      <c r="J150" s="171">
        <f t="shared" si="6"/>
        <v>42.04</v>
      </c>
      <c r="K150" s="171">
        <f t="shared" si="7"/>
        <v>452.52</v>
      </c>
      <c r="L150" s="171">
        <f t="shared" si="8"/>
        <v>497.77200000000005</v>
      </c>
      <c r="M150" s="173" t="s">
        <v>58</v>
      </c>
    </row>
    <row r="151" spans="1:13" ht="16.5" x14ac:dyDescent="0.3">
      <c r="A151" s="146">
        <v>150</v>
      </c>
      <c r="B151" s="146" t="s">
        <v>163</v>
      </c>
      <c r="C151" s="146">
        <v>1303</v>
      </c>
      <c r="D151" s="146" t="s">
        <v>60</v>
      </c>
      <c r="E151" s="150">
        <v>41.28</v>
      </c>
      <c r="F151" s="150">
        <v>0</v>
      </c>
      <c r="G151" s="150">
        <v>0</v>
      </c>
      <c r="H151" s="150">
        <v>0</v>
      </c>
      <c r="I151" s="150">
        <v>3.19</v>
      </c>
      <c r="J151" s="171">
        <f t="shared" si="6"/>
        <v>44.47</v>
      </c>
      <c r="K151" s="171">
        <f t="shared" si="7"/>
        <v>478.68</v>
      </c>
      <c r="L151" s="171">
        <f t="shared" si="8"/>
        <v>526.548</v>
      </c>
      <c r="M151" s="173" t="s">
        <v>58</v>
      </c>
    </row>
    <row r="152" spans="1:13" ht="16.5" x14ac:dyDescent="0.3">
      <c r="A152" s="146">
        <v>151</v>
      </c>
      <c r="B152" s="146" t="s">
        <v>163</v>
      </c>
      <c r="C152" s="146">
        <v>1304</v>
      </c>
      <c r="D152" s="146" t="s">
        <v>60</v>
      </c>
      <c r="E152" s="150">
        <v>41.28</v>
      </c>
      <c r="F152" s="150">
        <v>0</v>
      </c>
      <c r="G152" s="150">
        <v>0</v>
      </c>
      <c r="H152" s="150">
        <v>0</v>
      </c>
      <c r="I152" s="150">
        <v>3.19</v>
      </c>
      <c r="J152" s="171">
        <f t="shared" si="6"/>
        <v>44.47</v>
      </c>
      <c r="K152" s="171">
        <f t="shared" si="7"/>
        <v>478.68</v>
      </c>
      <c r="L152" s="171">
        <f t="shared" si="8"/>
        <v>526.548</v>
      </c>
      <c r="M152" s="173" t="s">
        <v>58</v>
      </c>
    </row>
    <row r="153" spans="1:13" ht="16.5" x14ac:dyDescent="0.3">
      <c r="A153" s="146">
        <v>152</v>
      </c>
      <c r="B153" s="146" t="s">
        <v>163</v>
      </c>
      <c r="C153" s="146">
        <v>1305</v>
      </c>
      <c r="D153" s="146" t="s">
        <v>60</v>
      </c>
      <c r="E153" s="150">
        <v>38.85</v>
      </c>
      <c r="F153" s="150">
        <v>0</v>
      </c>
      <c r="G153" s="150">
        <v>0</v>
      </c>
      <c r="H153" s="150">
        <v>0</v>
      </c>
      <c r="I153" s="150">
        <v>3.19</v>
      </c>
      <c r="J153" s="171">
        <f t="shared" si="6"/>
        <v>42.04</v>
      </c>
      <c r="K153" s="171">
        <f t="shared" si="7"/>
        <v>452.52</v>
      </c>
      <c r="L153" s="171">
        <f t="shared" si="8"/>
        <v>497.77200000000005</v>
      </c>
      <c r="M153" s="173" t="s">
        <v>58</v>
      </c>
    </row>
    <row r="154" spans="1:13" ht="16.5" x14ac:dyDescent="0.3">
      <c r="A154" s="146">
        <v>153</v>
      </c>
      <c r="B154" s="146" t="s">
        <v>163</v>
      </c>
      <c r="C154" s="146">
        <v>1306</v>
      </c>
      <c r="D154" s="146" t="s">
        <v>60</v>
      </c>
      <c r="E154" s="150">
        <v>38.85</v>
      </c>
      <c r="F154" s="150">
        <v>0</v>
      </c>
      <c r="G154" s="150">
        <v>0</v>
      </c>
      <c r="H154" s="150">
        <v>0</v>
      </c>
      <c r="I154" s="150">
        <v>3.19</v>
      </c>
      <c r="J154" s="171">
        <f t="shared" si="6"/>
        <v>42.04</v>
      </c>
      <c r="K154" s="171">
        <f t="shared" si="7"/>
        <v>452.52</v>
      </c>
      <c r="L154" s="171">
        <f t="shared" si="8"/>
        <v>497.77200000000005</v>
      </c>
      <c r="M154" s="173" t="s">
        <v>58</v>
      </c>
    </row>
    <row r="155" spans="1:13" ht="16.5" x14ac:dyDescent="0.3">
      <c r="A155" s="146">
        <v>154</v>
      </c>
      <c r="B155" s="146" t="s">
        <v>163</v>
      </c>
      <c r="C155" s="146">
        <v>1307</v>
      </c>
      <c r="D155" s="146" t="s">
        <v>60</v>
      </c>
      <c r="E155" s="150">
        <v>38.85</v>
      </c>
      <c r="F155" s="150">
        <v>0</v>
      </c>
      <c r="G155" s="150">
        <v>0</v>
      </c>
      <c r="H155" s="150">
        <v>0</v>
      </c>
      <c r="I155" s="150">
        <v>3.19</v>
      </c>
      <c r="J155" s="171">
        <f t="shared" si="6"/>
        <v>42.04</v>
      </c>
      <c r="K155" s="171">
        <f t="shared" si="7"/>
        <v>452.52</v>
      </c>
      <c r="L155" s="171">
        <f t="shared" si="8"/>
        <v>497.77200000000005</v>
      </c>
      <c r="M155" s="173" t="s">
        <v>58</v>
      </c>
    </row>
    <row r="156" spans="1:13" ht="16.5" x14ac:dyDescent="0.3">
      <c r="A156" s="146">
        <v>155</v>
      </c>
      <c r="B156" s="146" t="s">
        <v>163</v>
      </c>
      <c r="C156" s="146">
        <v>1308</v>
      </c>
      <c r="D156" s="146" t="s">
        <v>60</v>
      </c>
      <c r="E156" s="150">
        <v>38.85</v>
      </c>
      <c r="F156" s="150">
        <v>0</v>
      </c>
      <c r="G156" s="150">
        <v>0</v>
      </c>
      <c r="H156" s="150">
        <v>0</v>
      </c>
      <c r="I156" s="150">
        <v>3.19</v>
      </c>
      <c r="J156" s="171">
        <f t="shared" si="6"/>
        <v>42.04</v>
      </c>
      <c r="K156" s="171">
        <f t="shared" si="7"/>
        <v>452.52</v>
      </c>
      <c r="L156" s="171">
        <f t="shared" si="8"/>
        <v>497.77200000000005</v>
      </c>
      <c r="M156" s="173" t="s">
        <v>58</v>
      </c>
    </row>
    <row r="157" spans="1:13" ht="16.5" x14ac:dyDescent="0.3">
      <c r="A157" s="146">
        <v>156</v>
      </c>
      <c r="B157" s="146" t="s">
        <v>163</v>
      </c>
      <c r="C157" s="146">
        <v>1309</v>
      </c>
      <c r="D157" s="146" t="s">
        <v>60</v>
      </c>
      <c r="E157" s="150">
        <v>38.85</v>
      </c>
      <c r="F157" s="150">
        <v>0</v>
      </c>
      <c r="G157" s="150">
        <v>0</v>
      </c>
      <c r="H157" s="150">
        <v>0</v>
      </c>
      <c r="I157" s="150">
        <v>3.19</v>
      </c>
      <c r="J157" s="171">
        <f t="shared" si="6"/>
        <v>42.04</v>
      </c>
      <c r="K157" s="171">
        <f t="shared" si="7"/>
        <v>452.52</v>
      </c>
      <c r="L157" s="171">
        <f t="shared" si="8"/>
        <v>497.77200000000005</v>
      </c>
      <c r="M157" s="173" t="s">
        <v>58</v>
      </c>
    </row>
    <row r="158" spans="1:13" ht="16.5" x14ac:dyDescent="0.3">
      <c r="A158" s="146">
        <v>157</v>
      </c>
      <c r="B158" s="146" t="s">
        <v>163</v>
      </c>
      <c r="C158" s="146">
        <v>1310</v>
      </c>
      <c r="D158" s="146" t="s">
        <v>60</v>
      </c>
      <c r="E158" s="150">
        <v>38.85</v>
      </c>
      <c r="F158" s="150">
        <v>0</v>
      </c>
      <c r="G158" s="150">
        <v>0</v>
      </c>
      <c r="H158" s="150">
        <v>0</v>
      </c>
      <c r="I158" s="150">
        <v>3.19</v>
      </c>
      <c r="J158" s="171">
        <f t="shared" si="6"/>
        <v>42.04</v>
      </c>
      <c r="K158" s="171">
        <f t="shared" si="7"/>
        <v>452.52</v>
      </c>
      <c r="L158" s="171">
        <f t="shared" si="8"/>
        <v>497.77200000000005</v>
      </c>
      <c r="M158" s="173" t="s">
        <v>58</v>
      </c>
    </row>
    <row r="159" spans="1:13" ht="16.5" x14ac:dyDescent="0.3">
      <c r="A159" s="146">
        <v>158</v>
      </c>
      <c r="B159" s="146" t="s">
        <v>163</v>
      </c>
      <c r="C159" s="146">
        <v>1311</v>
      </c>
      <c r="D159" s="146" t="s">
        <v>60</v>
      </c>
      <c r="E159" s="150">
        <v>38.85</v>
      </c>
      <c r="F159" s="150">
        <v>0</v>
      </c>
      <c r="G159" s="150">
        <v>0</v>
      </c>
      <c r="H159" s="150">
        <v>0</v>
      </c>
      <c r="I159" s="150">
        <v>3.19</v>
      </c>
      <c r="J159" s="171">
        <f t="shared" si="6"/>
        <v>42.04</v>
      </c>
      <c r="K159" s="171">
        <f t="shared" si="7"/>
        <v>452.52</v>
      </c>
      <c r="L159" s="171">
        <f t="shared" si="8"/>
        <v>497.77200000000005</v>
      </c>
      <c r="M159" s="173" t="s">
        <v>58</v>
      </c>
    </row>
    <row r="160" spans="1:13" ht="16.5" x14ac:dyDescent="0.3">
      <c r="A160" s="146">
        <v>159</v>
      </c>
      <c r="B160" s="146" t="s">
        <v>163</v>
      </c>
      <c r="C160" s="146">
        <v>1312</v>
      </c>
      <c r="D160" s="146" t="s">
        <v>60</v>
      </c>
      <c r="E160" s="150">
        <v>38.85</v>
      </c>
      <c r="F160" s="150">
        <v>0</v>
      </c>
      <c r="G160" s="150">
        <v>0</v>
      </c>
      <c r="H160" s="150">
        <v>0</v>
      </c>
      <c r="I160" s="150">
        <v>3.19</v>
      </c>
      <c r="J160" s="171">
        <f t="shared" si="6"/>
        <v>42.04</v>
      </c>
      <c r="K160" s="171">
        <f t="shared" si="7"/>
        <v>452.52</v>
      </c>
      <c r="L160" s="171">
        <f t="shared" si="8"/>
        <v>497.77200000000005</v>
      </c>
      <c r="M160" s="173" t="s">
        <v>58</v>
      </c>
    </row>
    <row r="161" spans="1:13" ht="16.5" x14ac:dyDescent="0.3">
      <c r="A161" s="146">
        <v>160</v>
      </c>
      <c r="B161" s="146" t="s">
        <v>164</v>
      </c>
      <c r="C161" s="146">
        <v>1401</v>
      </c>
      <c r="D161" s="146" t="s">
        <v>60</v>
      </c>
      <c r="E161" s="150">
        <v>38.85</v>
      </c>
      <c r="F161" s="150">
        <v>0</v>
      </c>
      <c r="G161" s="150">
        <v>0</v>
      </c>
      <c r="H161" s="150">
        <v>0</v>
      </c>
      <c r="I161" s="150">
        <v>3.19</v>
      </c>
      <c r="J161" s="171">
        <f t="shared" si="6"/>
        <v>42.04</v>
      </c>
      <c r="K161" s="171">
        <f t="shared" si="7"/>
        <v>452.52</v>
      </c>
      <c r="L161" s="171">
        <f t="shared" si="8"/>
        <v>497.77200000000005</v>
      </c>
      <c r="M161" s="173" t="s">
        <v>58</v>
      </c>
    </row>
    <row r="162" spans="1:13" ht="16.5" x14ac:dyDescent="0.3">
      <c r="A162" s="146">
        <v>161</v>
      </c>
      <c r="B162" s="146" t="s">
        <v>164</v>
      </c>
      <c r="C162" s="146">
        <v>1402</v>
      </c>
      <c r="D162" s="146" t="s">
        <v>60</v>
      </c>
      <c r="E162" s="150">
        <v>38.85</v>
      </c>
      <c r="F162" s="150">
        <v>0</v>
      </c>
      <c r="G162" s="150">
        <v>0</v>
      </c>
      <c r="H162" s="150">
        <v>0</v>
      </c>
      <c r="I162" s="150">
        <v>3.19</v>
      </c>
      <c r="J162" s="171">
        <f t="shared" si="6"/>
        <v>42.04</v>
      </c>
      <c r="K162" s="171">
        <f t="shared" si="7"/>
        <v>452.52</v>
      </c>
      <c r="L162" s="171">
        <f t="shared" si="8"/>
        <v>497.77200000000005</v>
      </c>
      <c r="M162" s="173" t="s">
        <v>58</v>
      </c>
    </row>
    <row r="163" spans="1:13" ht="16.5" x14ac:dyDescent="0.3">
      <c r="A163" s="146">
        <v>162</v>
      </c>
      <c r="B163" s="146" t="s">
        <v>164</v>
      </c>
      <c r="C163" s="146">
        <v>1403</v>
      </c>
      <c r="D163" s="146" t="s">
        <v>60</v>
      </c>
      <c r="E163" s="150">
        <v>41.28</v>
      </c>
      <c r="F163" s="150">
        <v>0</v>
      </c>
      <c r="G163" s="150">
        <v>0</v>
      </c>
      <c r="H163" s="150">
        <v>0</v>
      </c>
      <c r="I163" s="150">
        <v>3.19</v>
      </c>
      <c r="J163" s="171">
        <f t="shared" si="6"/>
        <v>44.47</v>
      </c>
      <c r="K163" s="171">
        <f t="shared" si="7"/>
        <v>478.68</v>
      </c>
      <c r="L163" s="171">
        <f t="shared" si="8"/>
        <v>526.548</v>
      </c>
      <c r="M163" s="173" t="s">
        <v>58</v>
      </c>
    </row>
    <row r="164" spans="1:13" ht="16.5" x14ac:dyDescent="0.3">
      <c r="A164" s="146">
        <v>163</v>
      </c>
      <c r="B164" s="146" t="s">
        <v>164</v>
      </c>
      <c r="C164" s="146">
        <v>1404</v>
      </c>
      <c r="D164" s="146" t="s">
        <v>60</v>
      </c>
      <c r="E164" s="150">
        <v>41.28</v>
      </c>
      <c r="F164" s="150">
        <v>0</v>
      </c>
      <c r="G164" s="150">
        <v>0</v>
      </c>
      <c r="H164" s="150">
        <v>0</v>
      </c>
      <c r="I164" s="150">
        <v>3.19</v>
      </c>
      <c r="J164" s="171">
        <f t="shared" si="6"/>
        <v>44.47</v>
      </c>
      <c r="K164" s="171">
        <f t="shared" si="7"/>
        <v>478.68</v>
      </c>
      <c r="L164" s="171">
        <f t="shared" si="8"/>
        <v>526.548</v>
      </c>
      <c r="M164" s="173" t="s">
        <v>58</v>
      </c>
    </row>
    <row r="165" spans="1:13" ht="16.5" x14ac:dyDescent="0.3">
      <c r="A165" s="146">
        <v>164</v>
      </c>
      <c r="B165" s="146" t="s">
        <v>164</v>
      </c>
      <c r="C165" s="146">
        <v>1405</v>
      </c>
      <c r="D165" s="146" t="s">
        <v>60</v>
      </c>
      <c r="E165" s="150">
        <v>38.85</v>
      </c>
      <c r="F165" s="150">
        <v>0</v>
      </c>
      <c r="G165" s="150">
        <v>0</v>
      </c>
      <c r="H165" s="150">
        <v>0</v>
      </c>
      <c r="I165" s="150">
        <v>3.19</v>
      </c>
      <c r="J165" s="171">
        <f t="shared" si="6"/>
        <v>42.04</v>
      </c>
      <c r="K165" s="171">
        <f t="shared" si="7"/>
        <v>452.52</v>
      </c>
      <c r="L165" s="171">
        <f t="shared" si="8"/>
        <v>497.77200000000005</v>
      </c>
      <c r="M165" s="173" t="s">
        <v>58</v>
      </c>
    </row>
    <row r="166" spans="1:13" ht="16.5" x14ac:dyDescent="0.3">
      <c r="A166" s="146">
        <v>165</v>
      </c>
      <c r="B166" s="146" t="s">
        <v>164</v>
      </c>
      <c r="C166" s="146">
        <v>1406</v>
      </c>
      <c r="D166" s="146" t="s">
        <v>60</v>
      </c>
      <c r="E166" s="150">
        <v>38.85</v>
      </c>
      <c r="F166" s="150">
        <v>0</v>
      </c>
      <c r="G166" s="150">
        <v>0</v>
      </c>
      <c r="H166" s="150">
        <v>0</v>
      </c>
      <c r="I166" s="150">
        <v>3.19</v>
      </c>
      <c r="J166" s="171">
        <f t="shared" si="6"/>
        <v>42.04</v>
      </c>
      <c r="K166" s="171">
        <f t="shared" si="7"/>
        <v>452.52</v>
      </c>
      <c r="L166" s="171">
        <f t="shared" si="8"/>
        <v>497.77200000000005</v>
      </c>
      <c r="M166" s="173" t="s">
        <v>58</v>
      </c>
    </row>
    <row r="167" spans="1:13" ht="16.5" x14ac:dyDescent="0.3">
      <c r="A167" s="146">
        <v>166</v>
      </c>
      <c r="B167" s="146" t="s">
        <v>164</v>
      </c>
      <c r="C167" s="146">
        <v>1407</v>
      </c>
      <c r="D167" s="146" t="s">
        <v>60</v>
      </c>
      <c r="E167" s="150">
        <v>38.85</v>
      </c>
      <c r="F167" s="150">
        <v>0</v>
      </c>
      <c r="G167" s="150">
        <v>0</v>
      </c>
      <c r="H167" s="150">
        <v>0</v>
      </c>
      <c r="I167" s="150">
        <v>3.19</v>
      </c>
      <c r="J167" s="171">
        <f t="shared" si="6"/>
        <v>42.04</v>
      </c>
      <c r="K167" s="171">
        <f t="shared" si="7"/>
        <v>452.52</v>
      </c>
      <c r="L167" s="171">
        <f t="shared" si="8"/>
        <v>497.77200000000005</v>
      </c>
      <c r="M167" s="173" t="s">
        <v>58</v>
      </c>
    </row>
    <row r="168" spans="1:13" ht="16.5" x14ac:dyDescent="0.3">
      <c r="A168" s="146">
        <v>167</v>
      </c>
      <c r="B168" s="146" t="s">
        <v>164</v>
      </c>
      <c r="C168" s="146">
        <v>1408</v>
      </c>
      <c r="D168" s="146" t="s">
        <v>60</v>
      </c>
      <c r="E168" s="150">
        <v>38.85</v>
      </c>
      <c r="F168" s="150">
        <v>0</v>
      </c>
      <c r="G168" s="150">
        <v>0</v>
      </c>
      <c r="H168" s="150">
        <v>0</v>
      </c>
      <c r="I168" s="150">
        <v>3.19</v>
      </c>
      <c r="J168" s="171">
        <f t="shared" si="6"/>
        <v>42.04</v>
      </c>
      <c r="K168" s="171">
        <f t="shared" si="7"/>
        <v>452.52</v>
      </c>
      <c r="L168" s="171">
        <f t="shared" si="8"/>
        <v>497.77200000000005</v>
      </c>
      <c r="M168" s="173" t="s">
        <v>58</v>
      </c>
    </row>
    <row r="169" spans="1:13" ht="16.5" x14ac:dyDescent="0.3">
      <c r="A169" s="146">
        <v>168</v>
      </c>
      <c r="B169" s="146" t="s">
        <v>164</v>
      </c>
      <c r="C169" s="146">
        <v>1409</v>
      </c>
      <c r="D169" s="146" t="s">
        <v>60</v>
      </c>
      <c r="E169" s="150">
        <v>38.85</v>
      </c>
      <c r="F169" s="150">
        <v>0</v>
      </c>
      <c r="G169" s="150">
        <v>0</v>
      </c>
      <c r="H169" s="150">
        <v>0</v>
      </c>
      <c r="I169" s="150">
        <v>3.19</v>
      </c>
      <c r="J169" s="171">
        <f t="shared" si="6"/>
        <v>42.04</v>
      </c>
      <c r="K169" s="171">
        <f t="shared" si="7"/>
        <v>452.52</v>
      </c>
      <c r="L169" s="171">
        <f t="shared" si="8"/>
        <v>497.77200000000005</v>
      </c>
      <c r="M169" s="173" t="s">
        <v>58</v>
      </c>
    </row>
    <row r="170" spans="1:13" ht="16.5" x14ac:dyDescent="0.3">
      <c r="A170" s="146">
        <v>169</v>
      </c>
      <c r="B170" s="146" t="s">
        <v>164</v>
      </c>
      <c r="C170" s="146">
        <v>1410</v>
      </c>
      <c r="D170" s="146" t="s">
        <v>60</v>
      </c>
      <c r="E170" s="150">
        <v>38.85</v>
      </c>
      <c r="F170" s="150">
        <v>0</v>
      </c>
      <c r="G170" s="150">
        <v>0</v>
      </c>
      <c r="H170" s="150">
        <v>0</v>
      </c>
      <c r="I170" s="150">
        <v>3.19</v>
      </c>
      <c r="J170" s="171">
        <f t="shared" si="6"/>
        <v>42.04</v>
      </c>
      <c r="K170" s="171">
        <f t="shared" si="7"/>
        <v>452.52</v>
      </c>
      <c r="L170" s="171">
        <f t="shared" si="8"/>
        <v>497.77200000000005</v>
      </c>
      <c r="M170" s="173" t="s">
        <v>58</v>
      </c>
    </row>
    <row r="171" spans="1:13" ht="16.5" x14ac:dyDescent="0.3">
      <c r="A171" s="146">
        <v>170</v>
      </c>
      <c r="B171" s="146" t="s">
        <v>164</v>
      </c>
      <c r="C171" s="146">
        <v>1411</v>
      </c>
      <c r="D171" s="146" t="s">
        <v>60</v>
      </c>
      <c r="E171" s="150">
        <v>38.85</v>
      </c>
      <c r="F171" s="150">
        <v>0</v>
      </c>
      <c r="G171" s="150">
        <v>0</v>
      </c>
      <c r="H171" s="150">
        <v>0</v>
      </c>
      <c r="I171" s="150">
        <v>3.19</v>
      </c>
      <c r="J171" s="171">
        <f t="shared" si="6"/>
        <v>42.04</v>
      </c>
      <c r="K171" s="171">
        <f t="shared" si="7"/>
        <v>452.52</v>
      </c>
      <c r="L171" s="171">
        <f t="shared" si="8"/>
        <v>497.77200000000005</v>
      </c>
      <c r="M171" s="173" t="s">
        <v>58</v>
      </c>
    </row>
    <row r="172" spans="1:13" ht="16.5" x14ac:dyDescent="0.3">
      <c r="A172" s="146">
        <v>171</v>
      </c>
      <c r="B172" s="146" t="s">
        <v>164</v>
      </c>
      <c r="C172" s="146">
        <v>1412</v>
      </c>
      <c r="D172" s="146" t="s">
        <v>60</v>
      </c>
      <c r="E172" s="150">
        <v>38.85</v>
      </c>
      <c r="F172" s="150">
        <v>0</v>
      </c>
      <c r="G172" s="150">
        <v>0</v>
      </c>
      <c r="H172" s="150">
        <v>0</v>
      </c>
      <c r="I172" s="150">
        <v>3.19</v>
      </c>
      <c r="J172" s="171">
        <f t="shared" si="6"/>
        <v>42.04</v>
      </c>
      <c r="K172" s="171">
        <f t="shared" si="7"/>
        <v>452.52</v>
      </c>
      <c r="L172" s="171">
        <f t="shared" si="8"/>
        <v>497.77200000000005</v>
      </c>
      <c r="M172" s="173" t="s">
        <v>58</v>
      </c>
    </row>
    <row r="173" spans="1:13" ht="16.5" x14ac:dyDescent="0.3">
      <c r="A173" s="146">
        <v>172</v>
      </c>
      <c r="B173" s="146" t="s">
        <v>165</v>
      </c>
      <c r="C173" s="146">
        <v>1501</v>
      </c>
      <c r="D173" s="146" t="s">
        <v>60</v>
      </c>
      <c r="E173" s="150">
        <v>38.85</v>
      </c>
      <c r="F173" s="150">
        <v>0</v>
      </c>
      <c r="G173" s="150">
        <v>0</v>
      </c>
      <c r="H173" s="150">
        <v>0</v>
      </c>
      <c r="I173" s="150">
        <v>3.19</v>
      </c>
      <c r="J173" s="171">
        <f t="shared" si="6"/>
        <v>42.04</v>
      </c>
      <c r="K173" s="171">
        <f t="shared" si="7"/>
        <v>452.52</v>
      </c>
      <c r="L173" s="171">
        <f t="shared" si="8"/>
        <v>497.77200000000005</v>
      </c>
      <c r="M173" s="173" t="s">
        <v>58</v>
      </c>
    </row>
    <row r="174" spans="1:13" ht="16.5" x14ac:dyDescent="0.3">
      <c r="A174" s="146">
        <v>173</v>
      </c>
      <c r="B174" s="146" t="s">
        <v>165</v>
      </c>
      <c r="C174" s="146">
        <v>1502</v>
      </c>
      <c r="D174" s="146" t="s">
        <v>60</v>
      </c>
      <c r="E174" s="150">
        <v>38.85</v>
      </c>
      <c r="F174" s="150">
        <v>0</v>
      </c>
      <c r="G174" s="150">
        <v>0</v>
      </c>
      <c r="H174" s="150">
        <v>0</v>
      </c>
      <c r="I174" s="150">
        <v>3.19</v>
      </c>
      <c r="J174" s="171">
        <f t="shared" si="6"/>
        <v>42.04</v>
      </c>
      <c r="K174" s="171">
        <f t="shared" si="7"/>
        <v>452.52</v>
      </c>
      <c r="L174" s="171">
        <f t="shared" si="8"/>
        <v>497.77200000000005</v>
      </c>
      <c r="M174" s="173" t="s">
        <v>58</v>
      </c>
    </row>
    <row r="175" spans="1:13" ht="16.5" x14ac:dyDescent="0.3">
      <c r="A175" s="146">
        <v>174</v>
      </c>
      <c r="B175" s="146" t="s">
        <v>165</v>
      </c>
      <c r="C175" s="146">
        <v>1503</v>
      </c>
      <c r="D175" s="146" t="s">
        <v>60</v>
      </c>
      <c r="E175" s="150">
        <v>41.28</v>
      </c>
      <c r="F175" s="150">
        <v>0</v>
      </c>
      <c r="G175" s="150">
        <v>0</v>
      </c>
      <c r="H175" s="150">
        <v>0</v>
      </c>
      <c r="I175" s="150">
        <v>3.19</v>
      </c>
      <c r="J175" s="171">
        <f t="shared" si="6"/>
        <v>44.47</v>
      </c>
      <c r="K175" s="171">
        <f t="shared" si="7"/>
        <v>478.68</v>
      </c>
      <c r="L175" s="171">
        <f t="shared" si="8"/>
        <v>526.548</v>
      </c>
      <c r="M175" s="173" t="s">
        <v>58</v>
      </c>
    </row>
    <row r="176" spans="1:13" ht="16.5" x14ac:dyDescent="0.3">
      <c r="A176" s="146">
        <v>175</v>
      </c>
      <c r="B176" s="146" t="s">
        <v>165</v>
      </c>
      <c r="C176" s="146">
        <v>1504</v>
      </c>
      <c r="D176" s="146" t="s">
        <v>60</v>
      </c>
      <c r="E176" s="150">
        <v>41.28</v>
      </c>
      <c r="F176" s="150">
        <v>0</v>
      </c>
      <c r="G176" s="150">
        <v>0</v>
      </c>
      <c r="H176" s="150">
        <v>0</v>
      </c>
      <c r="I176" s="150">
        <v>3.19</v>
      </c>
      <c r="J176" s="171">
        <f t="shared" si="6"/>
        <v>44.47</v>
      </c>
      <c r="K176" s="171">
        <f t="shared" si="7"/>
        <v>478.68</v>
      </c>
      <c r="L176" s="171">
        <f t="shared" si="8"/>
        <v>526.548</v>
      </c>
      <c r="M176" s="173" t="s">
        <v>58</v>
      </c>
    </row>
    <row r="177" spans="1:13" ht="16.5" x14ac:dyDescent="0.3">
      <c r="A177" s="146">
        <v>176</v>
      </c>
      <c r="B177" s="146" t="s">
        <v>165</v>
      </c>
      <c r="C177" s="146">
        <v>1505</v>
      </c>
      <c r="D177" s="146" t="s">
        <v>60</v>
      </c>
      <c r="E177" s="150">
        <v>38.85</v>
      </c>
      <c r="F177" s="150">
        <v>0</v>
      </c>
      <c r="G177" s="150">
        <v>0</v>
      </c>
      <c r="H177" s="150">
        <v>0</v>
      </c>
      <c r="I177" s="150">
        <v>3.19</v>
      </c>
      <c r="J177" s="171">
        <f t="shared" si="6"/>
        <v>42.04</v>
      </c>
      <c r="K177" s="171">
        <f t="shared" si="7"/>
        <v>452.52</v>
      </c>
      <c r="L177" s="171">
        <f t="shared" si="8"/>
        <v>497.77200000000005</v>
      </c>
      <c r="M177" s="173" t="s">
        <v>58</v>
      </c>
    </row>
    <row r="178" spans="1:13" ht="16.5" x14ac:dyDescent="0.3">
      <c r="A178" s="146">
        <v>177</v>
      </c>
      <c r="B178" s="146" t="s">
        <v>165</v>
      </c>
      <c r="C178" s="146">
        <v>1506</v>
      </c>
      <c r="D178" s="146" t="s">
        <v>60</v>
      </c>
      <c r="E178" s="150">
        <v>38.85</v>
      </c>
      <c r="F178" s="150">
        <v>0</v>
      </c>
      <c r="G178" s="150">
        <v>0</v>
      </c>
      <c r="H178" s="150">
        <v>0</v>
      </c>
      <c r="I178" s="150">
        <v>3.19</v>
      </c>
      <c r="J178" s="171">
        <f t="shared" si="6"/>
        <v>42.04</v>
      </c>
      <c r="K178" s="171">
        <f t="shared" si="7"/>
        <v>452.52</v>
      </c>
      <c r="L178" s="171">
        <f t="shared" si="8"/>
        <v>497.77200000000005</v>
      </c>
      <c r="M178" s="173" t="s">
        <v>58</v>
      </c>
    </row>
    <row r="179" spans="1:13" ht="16.5" x14ac:dyDescent="0.3">
      <c r="A179" s="146">
        <v>178</v>
      </c>
      <c r="B179" s="146" t="s">
        <v>165</v>
      </c>
      <c r="C179" s="146">
        <v>1507</v>
      </c>
      <c r="D179" s="146" t="s">
        <v>60</v>
      </c>
      <c r="E179" s="150">
        <v>38.85</v>
      </c>
      <c r="F179" s="150">
        <v>0</v>
      </c>
      <c r="G179" s="150">
        <v>0</v>
      </c>
      <c r="H179" s="150">
        <v>0</v>
      </c>
      <c r="I179" s="150">
        <v>3.19</v>
      </c>
      <c r="J179" s="171">
        <f t="shared" si="6"/>
        <v>42.04</v>
      </c>
      <c r="K179" s="171">
        <f t="shared" si="7"/>
        <v>452.52</v>
      </c>
      <c r="L179" s="171">
        <f t="shared" si="8"/>
        <v>497.77200000000005</v>
      </c>
      <c r="M179" s="173" t="s">
        <v>58</v>
      </c>
    </row>
    <row r="180" spans="1:13" ht="16.5" x14ac:dyDescent="0.3">
      <c r="A180" s="146">
        <v>179</v>
      </c>
      <c r="B180" s="146" t="s">
        <v>165</v>
      </c>
      <c r="C180" s="146">
        <v>1508</v>
      </c>
      <c r="D180" s="146" t="s">
        <v>60</v>
      </c>
      <c r="E180" s="150">
        <v>38.85</v>
      </c>
      <c r="F180" s="150">
        <v>0</v>
      </c>
      <c r="G180" s="150">
        <v>0</v>
      </c>
      <c r="H180" s="150">
        <v>0</v>
      </c>
      <c r="I180" s="150">
        <v>3.19</v>
      </c>
      <c r="J180" s="171">
        <f t="shared" si="6"/>
        <v>42.04</v>
      </c>
      <c r="K180" s="171">
        <f t="shared" si="7"/>
        <v>452.52</v>
      </c>
      <c r="L180" s="171">
        <f t="shared" si="8"/>
        <v>497.77200000000005</v>
      </c>
      <c r="M180" s="173" t="s">
        <v>58</v>
      </c>
    </row>
    <row r="181" spans="1:13" ht="16.5" x14ac:dyDescent="0.3">
      <c r="A181" s="146">
        <v>180</v>
      </c>
      <c r="B181" s="146" t="s">
        <v>165</v>
      </c>
      <c r="C181" s="146">
        <v>1509</v>
      </c>
      <c r="D181" s="146" t="s">
        <v>60</v>
      </c>
      <c r="E181" s="150">
        <v>38.85</v>
      </c>
      <c r="F181" s="150">
        <v>0</v>
      </c>
      <c r="G181" s="150">
        <v>0</v>
      </c>
      <c r="H181" s="150">
        <v>0</v>
      </c>
      <c r="I181" s="150">
        <v>3.19</v>
      </c>
      <c r="J181" s="171">
        <f t="shared" si="6"/>
        <v>42.04</v>
      </c>
      <c r="K181" s="171">
        <f t="shared" si="7"/>
        <v>452.52</v>
      </c>
      <c r="L181" s="171">
        <f t="shared" si="8"/>
        <v>497.77200000000005</v>
      </c>
      <c r="M181" s="173" t="s">
        <v>58</v>
      </c>
    </row>
    <row r="182" spans="1:13" ht="16.5" x14ac:dyDescent="0.3">
      <c r="A182" s="146">
        <v>181</v>
      </c>
      <c r="B182" s="146" t="s">
        <v>165</v>
      </c>
      <c r="C182" s="146">
        <v>1510</v>
      </c>
      <c r="D182" s="146" t="s">
        <v>60</v>
      </c>
      <c r="E182" s="150">
        <v>38.85</v>
      </c>
      <c r="F182" s="150">
        <v>0</v>
      </c>
      <c r="G182" s="150">
        <v>0</v>
      </c>
      <c r="H182" s="150">
        <v>0</v>
      </c>
      <c r="I182" s="150">
        <v>3.19</v>
      </c>
      <c r="J182" s="171">
        <f t="shared" si="6"/>
        <v>42.04</v>
      </c>
      <c r="K182" s="171">
        <f t="shared" si="7"/>
        <v>452.52</v>
      </c>
      <c r="L182" s="171">
        <f t="shared" si="8"/>
        <v>497.77200000000005</v>
      </c>
      <c r="M182" s="173" t="s">
        <v>58</v>
      </c>
    </row>
    <row r="183" spans="1:13" ht="16.5" x14ac:dyDescent="0.3">
      <c r="A183" s="146">
        <v>182</v>
      </c>
      <c r="B183" s="146" t="s">
        <v>165</v>
      </c>
      <c r="C183" s="146">
        <v>1511</v>
      </c>
      <c r="D183" s="146" t="s">
        <v>60</v>
      </c>
      <c r="E183" s="150">
        <v>38.85</v>
      </c>
      <c r="F183" s="150">
        <v>0</v>
      </c>
      <c r="G183" s="150">
        <v>0</v>
      </c>
      <c r="H183" s="150">
        <v>0</v>
      </c>
      <c r="I183" s="150">
        <v>3.19</v>
      </c>
      <c r="J183" s="171">
        <f t="shared" si="6"/>
        <v>42.04</v>
      </c>
      <c r="K183" s="171">
        <f t="shared" si="7"/>
        <v>452.52</v>
      </c>
      <c r="L183" s="171">
        <f t="shared" si="8"/>
        <v>497.77200000000005</v>
      </c>
      <c r="M183" s="173" t="s">
        <v>58</v>
      </c>
    </row>
    <row r="184" spans="1:13" ht="16.5" x14ac:dyDescent="0.3">
      <c r="A184" s="146">
        <v>183</v>
      </c>
      <c r="B184" s="146" t="s">
        <v>165</v>
      </c>
      <c r="C184" s="146">
        <v>1512</v>
      </c>
      <c r="D184" s="146" t="s">
        <v>60</v>
      </c>
      <c r="E184" s="150">
        <v>38.85</v>
      </c>
      <c r="F184" s="150">
        <v>0</v>
      </c>
      <c r="G184" s="150">
        <v>0</v>
      </c>
      <c r="H184" s="150">
        <v>0</v>
      </c>
      <c r="I184" s="150">
        <v>3.19</v>
      </c>
      <c r="J184" s="171">
        <f t="shared" si="6"/>
        <v>42.04</v>
      </c>
      <c r="K184" s="171">
        <f t="shared" si="7"/>
        <v>452.52</v>
      </c>
      <c r="L184" s="171">
        <f t="shared" si="8"/>
        <v>497.77200000000005</v>
      </c>
      <c r="M184" s="173" t="s">
        <v>58</v>
      </c>
    </row>
    <row r="185" spans="1:13" ht="16.5" x14ac:dyDescent="0.3">
      <c r="A185" s="146">
        <v>184</v>
      </c>
      <c r="B185" s="146" t="s">
        <v>166</v>
      </c>
      <c r="C185" s="146">
        <v>1601</v>
      </c>
      <c r="D185" s="146" t="s">
        <v>60</v>
      </c>
      <c r="E185" s="150">
        <v>38.85</v>
      </c>
      <c r="F185" s="150">
        <v>0</v>
      </c>
      <c r="G185" s="150">
        <v>0</v>
      </c>
      <c r="H185" s="150">
        <v>0</v>
      </c>
      <c r="I185" s="150">
        <v>3.19</v>
      </c>
      <c r="J185" s="171">
        <f t="shared" si="6"/>
        <v>42.04</v>
      </c>
      <c r="K185" s="171">
        <f t="shared" si="7"/>
        <v>452.52</v>
      </c>
      <c r="L185" s="171">
        <f t="shared" si="8"/>
        <v>497.77200000000005</v>
      </c>
      <c r="M185" s="173" t="s">
        <v>58</v>
      </c>
    </row>
    <row r="186" spans="1:13" ht="16.5" x14ac:dyDescent="0.3">
      <c r="A186" s="146">
        <v>185</v>
      </c>
      <c r="B186" s="146" t="s">
        <v>166</v>
      </c>
      <c r="C186" s="146">
        <v>1602</v>
      </c>
      <c r="D186" s="146" t="s">
        <v>60</v>
      </c>
      <c r="E186" s="150">
        <v>38.85</v>
      </c>
      <c r="F186" s="150">
        <v>0</v>
      </c>
      <c r="G186" s="150">
        <v>0</v>
      </c>
      <c r="H186" s="150">
        <v>0</v>
      </c>
      <c r="I186" s="150">
        <v>3.19</v>
      </c>
      <c r="J186" s="171">
        <f t="shared" si="6"/>
        <v>42.04</v>
      </c>
      <c r="K186" s="171">
        <f t="shared" si="7"/>
        <v>452.52</v>
      </c>
      <c r="L186" s="171">
        <f t="shared" si="8"/>
        <v>497.77200000000005</v>
      </c>
      <c r="M186" s="173" t="s">
        <v>58</v>
      </c>
    </row>
    <row r="187" spans="1:13" ht="16.5" x14ac:dyDescent="0.3">
      <c r="A187" s="146">
        <v>186</v>
      </c>
      <c r="B187" s="146" t="s">
        <v>166</v>
      </c>
      <c r="C187" s="146">
        <v>1603</v>
      </c>
      <c r="D187" s="146" t="s">
        <v>60</v>
      </c>
      <c r="E187" s="150">
        <v>41.28</v>
      </c>
      <c r="F187" s="150">
        <v>0</v>
      </c>
      <c r="G187" s="150">
        <v>0</v>
      </c>
      <c r="H187" s="150">
        <v>0</v>
      </c>
      <c r="I187" s="150">
        <v>3.19</v>
      </c>
      <c r="J187" s="171">
        <f t="shared" si="6"/>
        <v>44.47</v>
      </c>
      <c r="K187" s="171">
        <f t="shared" si="7"/>
        <v>478.68</v>
      </c>
      <c r="L187" s="171">
        <f t="shared" si="8"/>
        <v>526.548</v>
      </c>
      <c r="M187" s="173" t="s">
        <v>58</v>
      </c>
    </row>
    <row r="188" spans="1:13" ht="16.5" x14ac:dyDescent="0.3">
      <c r="A188" s="146">
        <v>187</v>
      </c>
      <c r="B188" s="146" t="s">
        <v>166</v>
      </c>
      <c r="C188" s="146">
        <v>1604</v>
      </c>
      <c r="D188" s="146" t="s">
        <v>60</v>
      </c>
      <c r="E188" s="150">
        <v>41.28</v>
      </c>
      <c r="F188" s="150">
        <v>0</v>
      </c>
      <c r="G188" s="150">
        <v>0</v>
      </c>
      <c r="H188" s="150">
        <v>0</v>
      </c>
      <c r="I188" s="150">
        <v>3.19</v>
      </c>
      <c r="J188" s="171">
        <f t="shared" si="6"/>
        <v>44.47</v>
      </c>
      <c r="K188" s="171">
        <f t="shared" si="7"/>
        <v>478.68</v>
      </c>
      <c r="L188" s="171">
        <f t="shared" si="8"/>
        <v>526.548</v>
      </c>
      <c r="M188" s="173" t="s">
        <v>58</v>
      </c>
    </row>
    <row r="189" spans="1:13" ht="16.5" x14ac:dyDescent="0.3">
      <c r="A189" s="146">
        <v>188</v>
      </c>
      <c r="B189" s="146" t="s">
        <v>166</v>
      </c>
      <c r="C189" s="146">
        <v>1605</v>
      </c>
      <c r="D189" s="146" t="s">
        <v>60</v>
      </c>
      <c r="E189" s="150">
        <v>38.85</v>
      </c>
      <c r="F189" s="150">
        <v>0</v>
      </c>
      <c r="G189" s="150">
        <v>0</v>
      </c>
      <c r="H189" s="150">
        <v>0</v>
      </c>
      <c r="I189" s="150">
        <v>3.19</v>
      </c>
      <c r="J189" s="171">
        <f t="shared" si="6"/>
        <v>42.04</v>
      </c>
      <c r="K189" s="171">
        <f t="shared" si="7"/>
        <v>452.52</v>
      </c>
      <c r="L189" s="171">
        <f t="shared" si="8"/>
        <v>497.77200000000005</v>
      </c>
      <c r="M189" s="173" t="s">
        <v>58</v>
      </c>
    </row>
    <row r="190" spans="1:13" ht="16.5" x14ac:dyDescent="0.3">
      <c r="A190" s="146">
        <v>189</v>
      </c>
      <c r="B190" s="146" t="s">
        <v>166</v>
      </c>
      <c r="C190" s="146">
        <v>1606</v>
      </c>
      <c r="D190" s="146" t="s">
        <v>60</v>
      </c>
      <c r="E190" s="150">
        <v>38.85</v>
      </c>
      <c r="F190" s="150">
        <v>0</v>
      </c>
      <c r="G190" s="150">
        <v>0</v>
      </c>
      <c r="H190" s="150">
        <v>0</v>
      </c>
      <c r="I190" s="150">
        <v>3.19</v>
      </c>
      <c r="J190" s="171">
        <f t="shared" si="6"/>
        <v>42.04</v>
      </c>
      <c r="K190" s="171">
        <f t="shared" si="7"/>
        <v>452.52</v>
      </c>
      <c r="L190" s="171">
        <f t="shared" si="8"/>
        <v>497.77200000000005</v>
      </c>
      <c r="M190" s="173" t="s">
        <v>58</v>
      </c>
    </row>
    <row r="191" spans="1:13" ht="16.5" x14ac:dyDescent="0.3">
      <c r="A191" s="146">
        <v>190</v>
      </c>
      <c r="B191" s="146" t="s">
        <v>166</v>
      </c>
      <c r="C191" s="146">
        <v>1607</v>
      </c>
      <c r="D191" s="146" t="s">
        <v>60</v>
      </c>
      <c r="E191" s="150">
        <v>38.85</v>
      </c>
      <c r="F191" s="150">
        <v>0</v>
      </c>
      <c r="G191" s="150">
        <v>0</v>
      </c>
      <c r="H191" s="150">
        <v>0</v>
      </c>
      <c r="I191" s="150">
        <v>3.19</v>
      </c>
      <c r="J191" s="171">
        <f t="shared" si="6"/>
        <v>42.04</v>
      </c>
      <c r="K191" s="171">
        <f t="shared" si="7"/>
        <v>452.52</v>
      </c>
      <c r="L191" s="171">
        <f t="shared" si="8"/>
        <v>497.77200000000005</v>
      </c>
      <c r="M191" s="173" t="s">
        <v>58</v>
      </c>
    </row>
    <row r="192" spans="1:13" ht="16.5" x14ac:dyDescent="0.3">
      <c r="A192" s="146">
        <v>191</v>
      </c>
      <c r="B192" s="146" t="s">
        <v>166</v>
      </c>
      <c r="C192" s="146">
        <v>1608</v>
      </c>
      <c r="D192" s="146" t="s">
        <v>60</v>
      </c>
      <c r="E192" s="150">
        <v>38.85</v>
      </c>
      <c r="F192" s="150">
        <v>0</v>
      </c>
      <c r="G192" s="150">
        <v>0</v>
      </c>
      <c r="H192" s="150">
        <v>0</v>
      </c>
      <c r="I192" s="150">
        <v>3.19</v>
      </c>
      <c r="J192" s="171">
        <f t="shared" si="6"/>
        <v>42.04</v>
      </c>
      <c r="K192" s="171">
        <f t="shared" si="7"/>
        <v>452.52</v>
      </c>
      <c r="L192" s="171">
        <f t="shared" si="8"/>
        <v>497.77200000000005</v>
      </c>
      <c r="M192" s="173" t="s">
        <v>58</v>
      </c>
    </row>
    <row r="193" spans="1:13" ht="16.5" x14ac:dyDescent="0.3">
      <c r="A193" s="146">
        <v>192</v>
      </c>
      <c r="B193" s="146" t="s">
        <v>166</v>
      </c>
      <c r="C193" s="146">
        <v>1609</v>
      </c>
      <c r="D193" s="146" t="s">
        <v>60</v>
      </c>
      <c r="E193" s="150">
        <v>38.85</v>
      </c>
      <c r="F193" s="150">
        <v>0</v>
      </c>
      <c r="G193" s="150">
        <v>0</v>
      </c>
      <c r="H193" s="150">
        <v>0</v>
      </c>
      <c r="I193" s="150">
        <v>3.19</v>
      </c>
      <c r="J193" s="171">
        <f t="shared" si="6"/>
        <v>42.04</v>
      </c>
      <c r="K193" s="171">
        <f t="shared" si="7"/>
        <v>452.52</v>
      </c>
      <c r="L193" s="171">
        <f t="shared" si="8"/>
        <v>497.77200000000005</v>
      </c>
      <c r="M193" s="173" t="s">
        <v>58</v>
      </c>
    </row>
    <row r="194" spans="1:13" ht="16.5" x14ac:dyDescent="0.3">
      <c r="A194" s="146">
        <v>193</v>
      </c>
      <c r="B194" s="146" t="s">
        <v>166</v>
      </c>
      <c r="C194" s="146">
        <v>1610</v>
      </c>
      <c r="D194" s="146" t="s">
        <v>60</v>
      </c>
      <c r="E194" s="150">
        <v>38.85</v>
      </c>
      <c r="F194" s="150">
        <v>0</v>
      </c>
      <c r="G194" s="150">
        <v>0</v>
      </c>
      <c r="H194" s="150">
        <v>0</v>
      </c>
      <c r="I194" s="150">
        <v>3.19</v>
      </c>
      <c r="J194" s="171">
        <f t="shared" ref="J194:J257" si="9">SUM(E194:I194)</f>
        <v>42.04</v>
      </c>
      <c r="K194" s="171">
        <f t="shared" ref="K194:K257" si="10">ROUND(J194*10.764,2)</f>
        <v>452.52</v>
      </c>
      <c r="L194" s="171">
        <f t="shared" ref="L194:L257" si="11">K194*1.1</f>
        <v>497.77200000000005</v>
      </c>
      <c r="M194" s="173" t="s">
        <v>58</v>
      </c>
    </row>
    <row r="195" spans="1:13" ht="16.5" x14ac:dyDescent="0.3">
      <c r="A195" s="146">
        <v>194</v>
      </c>
      <c r="B195" s="146" t="s">
        <v>166</v>
      </c>
      <c r="C195" s="146">
        <v>1611</v>
      </c>
      <c r="D195" s="146" t="s">
        <v>60</v>
      </c>
      <c r="E195" s="150">
        <v>38.85</v>
      </c>
      <c r="F195" s="150">
        <v>0</v>
      </c>
      <c r="G195" s="150">
        <v>0</v>
      </c>
      <c r="H195" s="150">
        <v>0</v>
      </c>
      <c r="I195" s="150">
        <v>3.19</v>
      </c>
      <c r="J195" s="171">
        <f t="shared" si="9"/>
        <v>42.04</v>
      </c>
      <c r="K195" s="171">
        <f t="shared" si="10"/>
        <v>452.52</v>
      </c>
      <c r="L195" s="171">
        <f t="shared" si="11"/>
        <v>497.77200000000005</v>
      </c>
      <c r="M195" s="173" t="s">
        <v>58</v>
      </c>
    </row>
    <row r="196" spans="1:13" ht="16.5" x14ac:dyDescent="0.3">
      <c r="A196" s="146">
        <v>195</v>
      </c>
      <c r="B196" s="146" t="s">
        <v>166</v>
      </c>
      <c r="C196" s="146">
        <v>1612</v>
      </c>
      <c r="D196" s="146" t="s">
        <v>60</v>
      </c>
      <c r="E196" s="150">
        <v>38.85</v>
      </c>
      <c r="F196" s="150">
        <v>0</v>
      </c>
      <c r="G196" s="150">
        <v>0</v>
      </c>
      <c r="H196" s="150">
        <v>0</v>
      </c>
      <c r="I196" s="150">
        <v>3.19</v>
      </c>
      <c r="J196" s="171">
        <f t="shared" si="9"/>
        <v>42.04</v>
      </c>
      <c r="K196" s="171">
        <f t="shared" si="10"/>
        <v>452.52</v>
      </c>
      <c r="L196" s="171">
        <f t="shared" si="11"/>
        <v>497.77200000000005</v>
      </c>
      <c r="M196" s="173" t="s">
        <v>58</v>
      </c>
    </row>
    <row r="197" spans="1:13" ht="16.5" x14ac:dyDescent="0.3">
      <c r="A197" s="146">
        <v>196</v>
      </c>
      <c r="B197" s="146" t="s">
        <v>167</v>
      </c>
      <c r="C197" s="146">
        <v>1701</v>
      </c>
      <c r="D197" s="146" t="s">
        <v>60</v>
      </c>
      <c r="E197" s="150">
        <v>38.85</v>
      </c>
      <c r="F197" s="150">
        <v>0</v>
      </c>
      <c r="G197" s="150">
        <v>0</v>
      </c>
      <c r="H197" s="150">
        <v>0</v>
      </c>
      <c r="I197" s="150">
        <v>3.19</v>
      </c>
      <c r="J197" s="171">
        <f t="shared" si="9"/>
        <v>42.04</v>
      </c>
      <c r="K197" s="171">
        <f t="shared" si="10"/>
        <v>452.52</v>
      </c>
      <c r="L197" s="171">
        <f t="shared" si="11"/>
        <v>497.77200000000005</v>
      </c>
      <c r="M197" s="173" t="s">
        <v>58</v>
      </c>
    </row>
    <row r="198" spans="1:13" ht="16.5" x14ac:dyDescent="0.3">
      <c r="A198" s="146">
        <v>197</v>
      </c>
      <c r="B198" s="146" t="s">
        <v>167</v>
      </c>
      <c r="C198" s="146">
        <v>1702</v>
      </c>
      <c r="D198" s="146" t="s">
        <v>60</v>
      </c>
      <c r="E198" s="150">
        <v>38.85</v>
      </c>
      <c r="F198" s="150">
        <v>0</v>
      </c>
      <c r="G198" s="150">
        <v>0</v>
      </c>
      <c r="H198" s="150">
        <v>0</v>
      </c>
      <c r="I198" s="150">
        <v>3.19</v>
      </c>
      <c r="J198" s="171">
        <f t="shared" si="9"/>
        <v>42.04</v>
      </c>
      <c r="K198" s="171">
        <f t="shared" si="10"/>
        <v>452.52</v>
      </c>
      <c r="L198" s="171">
        <f t="shared" si="11"/>
        <v>497.77200000000005</v>
      </c>
      <c r="M198" s="173" t="s">
        <v>58</v>
      </c>
    </row>
    <row r="199" spans="1:13" ht="16.5" hidden="1" x14ac:dyDescent="0.3">
      <c r="A199" s="146">
        <v>198</v>
      </c>
      <c r="B199" s="146" t="s">
        <v>167</v>
      </c>
      <c r="C199" s="146">
        <v>1703</v>
      </c>
      <c r="D199" s="146" t="s">
        <v>157</v>
      </c>
      <c r="E199" s="150">
        <v>0</v>
      </c>
      <c r="F199" s="150">
        <v>0</v>
      </c>
      <c r="G199" s="150">
        <v>0</v>
      </c>
      <c r="H199" s="150">
        <v>0</v>
      </c>
      <c r="I199" s="150">
        <v>0</v>
      </c>
      <c r="J199" s="171">
        <f t="shared" si="9"/>
        <v>0</v>
      </c>
      <c r="K199" s="171">
        <f t="shared" si="10"/>
        <v>0</v>
      </c>
      <c r="L199" s="171">
        <f t="shared" si="11"/>
        <v>0</v>
      </c>
      <c r="M199" s="173" t="s">
        <v>157</v>
      </c>
    </row>
    <row r="200" spans="1:13" ht="16.5" x14ac:dyDescent="0.3">
      <c r="A200" s="146">
        <v>199</v>
      </c>
      <c r="B200" s="146" t="s">
        <v>167</v>
      </c>
      <c r="C200" s="146">
        <v>1704</v>
      </c>
      <c r="D200" s="146" t="s">
        <v>60</v>
      </c>
      <c r="E200" s="150">
        <v>41.28</v>
      </c>
      <c r="F200" s="150">
        <v>0</v>
      </c>
      <c r="G200" s="150">
        <v>0</v>
      </c>
      <c r="H200" s="150">
        <v>0</v>
      </c>
      <c r="I200" s="150">
        <v>3.19</v>
      </c>
      <c r="J200" s="171">
        <f t="shared" si="9"/>
        <v>44.47</v>
      </c>
      <c r="K200" s="171">
        <f t="shared" si="10"/>
        <v>478.68</v>
      </c>
      <c r="L200" s="171">
        <f t="shared" si="11"/>
        <v>526.548</v>
      </c>
      <c r="M200" s="173" t="s">
        <v>58</v>
      </c>
    </row>
    <row r="201" spans="1:13" ht="16.5" x14ac:dyDescent="0.3">
      <c r="A201" s="146">
        <v>200</v>
      </c>
      <c r="B201" s="146" t="s">
        <v>167</v>
      </c>
      <c r="C201" s="146">
        <v>1705</v>
      </c>
      <c r="D201" s="146" t="s">
        <v>60</v>
      </c>
      <c r="E201" s="150">
        <v>38.85</v>
      </c>
      <c r="F201" s="150">
        <v>0</v>
      </c>
      <c r="G201" s="150">
        <v>0</v>
      </c>
      <c r="H201" s="150">
        <v>0</v>
      </c>
      <c r="I201" s="150">
        <v>3.19</v>
      </c>
      <c r="J201" s="171">
        <f t="shared" si="9"/>
        <v>42.04</v>
      </c>
      <c r="K201" s="171">
        <f t="shared" si="10"/>
        <v>452.52</v>
      </c>
      <c r="L201" s="171">
        <f t="shared" si="11"/>
        <v>497.77200000000005</v>
      </c>
      <c r="M201" s="173" t="s">
        <v>58</v>
      </c>
    </row>
    <row r="202" spans="1:13" ht="16.5" x14ac:dyDescent="0.3">
      <c r="A202" s="146">
        <v>201</v>
      </c>
      <c r="B202" s="146" t="s">
        <v>167</v>
      </c>
      <c r="C202" s="146">
        <v>1706</v>
      </c>
      <c r="D202" s="146" t="s">
        <v>60</v>
      </c>
      <c r="E202" s="150">
        <v>38.85</v>
      </c>
      <c r="F202" s="150">
        <v>0</v>
      </c>
      <c r="G202" s="150">
        <v>0</v>
      </c>
      <c r="H202" s="150">
        <v>0</v>
      </c>
      <c r="I202" s="150">
        <v>3.19</v>
      </c>
      <c r="J202" s="171">
        <f t="shared" si="9"/>
        <v>42.04</v>
      </c>
      <c r="K202" s="171">
        <f t="shared" si="10"/>
        <v>452.52</v>
      </c>
      <c r="L202" s="171">
        <f t="shared" si="11"/>
        <v>497.77200000000005</v>
      </c>
      <c r="M202" s="173" t="s">
        <v>58</v>
      </c>
    </row>
    <row r="203" spans="1:13" ht="16.5" x14ac:dyDescent="0.3">
      <c r="A203" s="146">
        <v>202</v>
      </c>
      <c r="B203" s="146" t="s">
        <v>167</v>
      </c>
      <c r="C203" s="146">
        <v>1707</v>
      </c>
      <c r="D203" s="146" t="s">
        <v>60</v>
      </c>
      <c r="E203" s="150">
        <v>38.85</v>
      </c>
      <c r="F203" s="150">
        <v>0</v>
      </c>
      <c r="G203" s="150">
        <v>0</v>
      </c>
      <c r="H203" s="150">
        <v>0</v>
      </c>
      <c r="I203" s="150">
        <v>3.19</v>
      </c>
      <c r="J203" s="171">
        <f t="shared" si="9"/>
        <v>42.04</v>
      </c>
      <c r="K203" s="171">
        <f t="shared" si="10"/>
        <v>452.52</v>
      </c>
      <c r="L203" s="171">
        <f t="shared" si="11"/>
        <v>497.77200000000005</v>
      </c>
      <c r="M203" s="173" t="s">
        <v>58</v>
      </c>
    </row>
    <row r="204" spans="1:13" ht="16.5" x14ac:dyDescent="0.3">
      <c r="A204" s="146">
        <v>203</v>
      </c>
      <c r="B204" s="146" t="s">
        <v>167</v>
      </c>
      <c r="C204" s="146">
        <v>1708</v>
      </c>
      <c r="D204" s="146" t="s">
        <v>60</v>
      </c>
      <c r="E204" s="150">
        <v>38.85</v>
      </c>
      <c r="F204" s="150">
        <v>0</v>
      </c>
      <c r="G204" s="150">
        <v>0</v>
      </c>
      <c r="H204" s="150">
        <v>0</v>
      </c>
      <c r="I204" s="150">
        <v>3.19</v>
      </c>
      <c r="J204" s="171">
        <f t="shared" si="9"/>
        <v>42.04</v>
      </c>
      <c r="K204" s="171">
        <f t="shared" si="10"/>
        <v>452.52</v>
      </c>
      <c r="L204" s="171">
        <f t="shared" si="11"/>
        <v>497.77200000000005</v>
      </c>
      <c r="M204" s="173" t="s">
        <v>58</v>
      </c>
    </row>
    <row r="205" spans="1:13" ht="16.5" x14ac:dyDescent="0.3">
      <c r="A205" s="146">
        <v>204</v>
      </c>
      <c r="B205" s="146" t="s">
        <v>167</v>
      </c>
      <c r="C205" s="146">
        <v>1709</v>
      </c>
      <c r="D205" s="146" t="s">
        <v>60</v>
      </c>
      <c r="E205" s="150">
        <v>38.85</v>
      </c>
      <c r="F205" s="150">
        <v>0</v>
      </c>
      <c r="G205" s="150">
        <v>0</v>
      </c>
      <c r="H205" s="150">
        <v>0</v>
      </c>
      <c r="I205" s="150">
        <v>3.19</v>
      </c>
      <c r="J205" s="171">
        <f t="shared" si="9"/>
        <v>42.04</v>
      </c>
      <c r="K205" s="171">
        <f t="shared" si="10"/>
        <v>452.52</v>
      </c>
      <c r="L205" s="171">
        <f t="shared" si="11"/>
        <v>497.77200000000005</v>
      </c>
      <c r="M205" s="173" t="s">
        <v>58</v>
      </c>
    </row>
    <row r="206" spans="1:13" ht="16.5" x14ac:dyDescent="0.3">
      <c r="A206" s="146">
        <v>205</v>
      </c>
      <c r="B206" s="146" t="s">
        <v>167</v>
      </c>
      <c r="C206" s="146">
        <v>1710</v>
      </c>
      <c r="D206" s="146" t="s">
        <v>60</v>
      </c>
      <c r="E206" s="150">
        <v>38.85</v>
      </c>
      <c r="F206" s="150">
        <v>0</v>
      </c>
      <c r="G206" s="150">
        <v>0</v>
      </c>
      <c r="H206" s="150">
        <v>0</v>
      </c>
      <c r="I206" s="150">
        <v>3.19</v>
      </c>
      <c r="J206" s="171">
        <f t="shared" si="9"/>
        <v>42.04</v>
      </c>
      <c r="K206" s="171">
        <f t="shared" si="10"/>
        <v>452.52</v>
      </c>
      <c r="L206" s="171">
        <f t="shared" si="11"/>
        <v>497.77200000000005</v>
      </c>
      <c r="M206" s="173" t="s">
        <v>58</v>
      </c>
    </row>
    <row r="207" spans="1:13" ht="16.5" x14ac:dyDescent="0.3">
      <c r="A207" s="146">
        <v>206</v>
      </c>
      <c r="B207" s="146" t="s">
        <v>167</v>
      </c>
      <c r="C207" s="146">
        <v>1711</v>
      </c>
      <c r="D207" s="146" t="s">
        <v>60</v>
      </c>
      <c r="E207" s="150">
        <v>38.85</v>
      </c>
      <c r="F207" s="150">
        <v>0</v>
      </c>
      <c r="G207" s="150">
        <v>0</v>
      </c>
      <c r="H207" s="150">
        <v>0</v>
      </c>
      <c r="I207" s="150">
        <v>3.19</v>
      </c>
      <c r="J207" s="171">
        <f t="shared" si="9"/>
        <v>42.04</v>
      </c>
      <c r="K207" s="171">
        <f t="shared" si="10"/>
        <v>452.52</v>
      </c>
      <c r="L207" s="171">
        <f t="shared" si="11"/>
        <v>497.77200000000005</v>
      </c>
      <c r="M207" s="173" t="s">
        <v>58</v>
      </c>
    </row>
    <row r="208" spans="1:13" ht="16.5" x14ac:dyDescent="0.3">
      <c r="A208" s="146">
        <v>207</v>
      </c>
      <c r="B208" s="146" t="s">
        <v>167</v>
      </c>
      <c r="C208" s="146">
        <v>1712</v>
      </c>
      <c r="D208" s="146" t="s">
        <v>60</v>
      </c>
      <c r="E208" s="150">
        <v>38.85</v>
      </c>
      <c r="F208" s="150">
        <v>0</v>
      </c>
      <c r="G208" s="150">
        <v>0</v>
      </c>
      <c r="H208" s="150">
        <v>0</v>
      </c>
      <c r="I208" s="150">
        <v>3.19</v>
      </c>
      <c r="J208" s="171">
        <f t="shared" si="9"/>
        <v>42.04</v>
      </c>
      <c r="K208" s="171">
        <f t="shared" si="10"/>
        <v>452.52</v>
      </c>
      <c r="L208" s="171">
        <f t="shared" si="11"/>
        <v>497.77200000000005</v>
      </c>
      <c r="M208" s="173" t="s">
        <v>58</v>
      </c>
    </row>
    <row r="209" spans="1:13" ht="16.5" x14ac:dyDescent="0.3">
      <c r="A209" s="146">
        <v>208</v>
      </c>
      <c r="B209" s="146" t="s">
        <v>168</v>
      </c>
      <c r="C209" s="146">
        <v>1801</v>
      </c>
      <c r="D209" s="146" t="s">
        <v>60</v>
      </c>
      <c r="E209" s="150">
        <v>38.85</v>
      </c>
      <c r="F209" s="150">
        <v>0</v>
      </c>
      <c r="G209" s="150">
        <v>0</v>
      </c>
      <c r="H209" s="150">
        <v>0</v>
      </c>
      <c r="I209" s="150">
        <v>3.19</v>
      </c>
      <c r="J209" s="171">
        <f t="shared" si="9"/>
        <v>42.04</v>
      </c>
      <c r="K209" s="171">
        <f t="shared" si="10"/>
        <v>452.52</v>
      </c>
      <c r="L209" s="171">
        <f t="shared" si="11"/>
        <v>497.77200000000005</v>
      </c>
      <c r="M209" s="173" t="s">
        <v>58</v>
      </c>
    </row>
    <row r="210" spans="1:13" ht="16.5" x14ac:dyDescent="0.3">
      <c r="A210" s="146">
        <v>209</v>
      </c>
      <c r="B210" s="146" t="s">
        <v>168</v>
      </c>
      <c r="C210" s="146">
        <v>1802</v>
      </c>
      <c r="D210" s="146" t="s">
        <v>60</v>
      </c>
      <c r="E210" s="150">
        <v>38.85</v>
      </c>
      <c r="F210" s="150">
        <v>0</v>
      </c>
      <c r="G210" s="150">
        <v>0</v>
      </c>
      <c r="H210" s="150">
        <v>0</v>
      </c>
      <c r="I210" s="150">
        <v>3.19</v>
      </c>
      <c r="J210" s="171">
        <f t="shared" si="9"/>
        <v>42.04</v>
      </c>
      <c r="K210" s="171">
        <f t="shared" si="10"/>
        <v>452.52</v>
      </c>
      <c r="L210" s="171">
        <f t="shared" si="11"/>
        <v>497.77200000000005</v>
      </c>
      <c r="M210" s="173" t="s">
        <v>58</v>
      </c>
    </row>
    <row r="211" spans="1:13" ht="16.5" x14ac:dyDescent="0.3">
      <c r="A211" s="146">
        <v>210</v>
      </c>
      <c r="B211" s="146" t="s">
        <v>168</v>
      </c>
      <c r="C211" s="146">
        <v>1803</v>
      </c>
      <c r="D211" s="146" t="s">
        <v>60</v>
      </c>
      <c r="E211" s="150">
        <v>41.28</v>
      </c>
      <c r="F211" s="150">
        <v>0</v>
      </c>
      <c r="G211" s="150">
        <v>0</v>
      </c>
      <c r="H211" s="150">
        <v>0</v>
      </c>
      <c r="I211" s="150">
        <v>3.19</v>
      </c>
      <c r="J211" s="171">
        <f t="shared" si="9"/>
        <v>44.47</v>
      </c>
      <c r="K211" s="171">
        <f t="shared" si="10"/>
        <v>478.68</v>
      </c>
      <c r="L211" s="171">
        <f t="shared" si="11"/>
        <v>526.548</v>
      </c>
      <c r="M211" s="173" t="s">
        <v>58</v>
      </c>
    </row>
    <row r="212" spans="1:13" ht="16.5" x14ac:dyDescent="0.3">
      <c r="A212" s="146">
        <v>211</v>
      </c>
      <c r="B212" s="146" t="s">
        <v>168</v>
      </c>
      <c r="C212" s="146">
        <v>1804</v>
      </c>
      <c r="D212" s="146" t="s">
        <v>60</v>
      </c>
      <c r="E212" s="150">
        <v>41.28</v>
      </c>
      <c r="F212" s="150">
        <v>0</v>
      </c>
      <c r="G212" s="150">
        <v>0</v>
      </c>
      <c r="H212" s="150">
        <v>0</v>
      </c>
      <c r="I212" s="150">
        <v>3.19</v>
      </c>
      <c r="J212" s="171">
        <f t="shared" si="9"/>
        <v>44.47</v>
      </c>
      <c r="K212" s="171">
        <f t="shared" si="10"/>
        <v>478.68</v>
      </c>
      <c r="L212" s="171">
        <f t="shared" si="11"/>
        <v>526.548</v>
      </c>
      <c r="M212" s="173" t="s">
        <v>58</v>
      </c>
    </row>
    <row r="213" spans="1:13" ht="16.5" x14ac:dyDescent="0.3">
      <c r="A213" s="146">
        <v>212</v>
      </c>
      <c r="B213" s="146" t="s">
        <v>168</v>
      </c>
      <c r="C213" s="146">
        <v>1805</v>
      </c>
      <c r="D213" s="146" t="s">
        <v>60</v>
      </c>
      <c r="E213" s="150">
        <v>38.85</v>
      </c>
      <c r="F213" s="150">
        <v>0</v>
      </c>
      <c r="G213" s="150">
        <v>0</v>
      </c>
      <c r="H213" s="150">
        <v>0</v>
      </c>
      <c r="I213" s="150">
        <v>3.19</v>
      </c>
      <c r="J213" s="171">
        <f t="shared" si="9"/>
        <v>42.04</v>
      </c>
      <c r="K213" s="171">
        <f t="shared" si="10"/>
        <v>452.52</v>
      </c>
      <c r="L213" s="171">
        <f t="shared" si="11"/>
        <v>497.77200000000005</v>
      </c>
      <c r="M213" s="173" t="s">
        <v>58</v>
      </c>
    </row>
    <row r="214" spans="1:13" ht="16.5" x14ac:dyDescent="0.3">
      <c r="A214" s="146">
        <v>213</v>
      </c>
      <c r="B214" s="146" t="s">
        <v>168</v>
      </c>
      <c r="C214" s="146">
        <v>1806</v>
      </c>
      <c r="D214" s="146" t="s">
        <v>60</v>
      </c>
      <c r="E214" s="150">
        <v>38.85</v>
      </c>
      <c r="F214" s="150">
        <v>0</v>
      </c>
      <c r="G214" s="150">
        <v>0</v>
      </c>
      <c r="H214" s="150">
        <v>0</v>
      </c>
      <c r="I214" s="150">
        <v>3.19</v>
      </c>
      <c r="J214" s="171">
        <f t="shared" si="9"/>
        <v>42.04</v>
      </c>
      <c r="K214" s="171">
        <f t="shared" si="10"/>
        <v>452.52</v>
      </c>
      <c r="L214" s="171">
        <f t="shared" si="11"/>
        <v>497.77200000000005</v>
      </c>
      <c r="M214" s="173" t="s">
        <v>58</v>
      </c>
    </row>
    <row r="215" spans="1:13" ht="16.5" x14ac:dyDescent="0.3">
      <c r="A215" s="146">
        <v>214</v>
      </c>
      <c r="B215" s="146" t="s">
        <v>168</v>
      </c>
      <c r="C215" s="146">
        <v>1807</v>
      </c>
      <c r="D215" s="146" t="s">
        <v>60</v>
      </c>
      <c r="E215" s="150">
        <v>38.85</v>
      </c>
      <c r="F215" s="150">
        <v>0</v>
      </c>
      <c r="G215" s="150">
        <v>0</v>
      </c>
      <c r="H215" s="150">
        <v>0</v>
      </c>
      <c r="I215" s="150">
        <v>3.19</v>
      </c>
      <c r="J215" s="171">
        <f t="shared" si="9"/>
        <v>42.04</v>
      </c>
      <c r="K215" s="171">
        <f t="shared" si="10"/>
        <v>452.52</v>
      </c>
      <c r="L215" s="171">
        <f t="shared" si="11"/>
        <v>497.77200000000005</v>
      </c>
      <c r="M215" s="173" t="s">
        <v>58</v>
      </c>
    </row>
    <row r="216" spans="1:13" ht="16.5" x14ac:dyDescent="0.3">
      <c r="A216" s="146">
        <v>215</v>
      </c>
      <c r="B216" s="146" t="s">
        <v>168</v>
      </c>
      <c r="C216" s="146">
        <v>1808</v>
      </c>
      <c r="D216" s="146" t="s">
        <v>60</v>
      </c>
      <c r="E216" s="150">
        <v>38.85</v>
      </c>
      <c r="F216" s="150">
        <v>0</v>
      </c>
      <c r="G216" s="150">
        <v>0</v>
      </c>
      <c r="H216" s="150">
        <v>0</v>
      </c>
      <c r="I216" s="150">
        <v>3.19</v>
      </c>
      <c r="J216" s="171">
        <f t="shared" si="9"/>
        <v>42.04</v>
      </c>
      <c r="K216" s="171">
        <f t="shared" si="10"/>
        <v>452.52</v>
      </c>
      <c r="L216" s="171">
        <f t="shared" si="11"/>
        <v>497.77200000000005</v>
      </c>
      <c r="M216" s="173" t="s">
        <v>58</v>
      </c>
    </row>
    <row r="217" spans="1:13" ht="16.5" x14ac:dyDescent="0.3">
      <c r="A217" s="146">
        <v>216</v>
      </c>
      <c r="B217" s="146" t="s">
        <v>168</v>
      </c>
      <c r="C217" s="146">
        <v>1809</v>
      </c>
      <c r="D217" s="146" t="s">
        <v>60</v>
      </c>
      <c r="E217" s="150">
        <v>38.85</v>
      </c>
      <c r="F217" s="150">
        <v>0</v>
      </c>
      <c r="G217" s="150">
        <v>0</v>
      </c>
      <c r="H217" s="150">
        <v>0</v>
      </c>
      <c r="I217" s="150">
        <v>3.19</v>
      </c>
      <c r="J217" s="171">
        <f t="shared" si="9"/>
        <v>42.04</v>
      </c>
      <c r="K217" s="171">
        <f t="shared" si="10"/>
        <v>452.52</v>
      </c>
      <c r="L217" s="171">
        <f t="shared" si="11"/>
        <v>497.77200000000005</v>
      </c>
      <c r="M217" s="173" t="s">
        <v>58</v>
      </c>
    </row>
    <row r="218" spans="1:13" ht="16.5" x14ac:dyDescent="0.3">
      <c r="A218" s="146">
        <v>217</v>
      </c>
      <c r="B218" s="146" t="s">
        <v>168</v>
      </c>
      <c r="C218" s="146">
        <v>1810</v>
      </c>
      <c r="D218" s="146" t="s">
        <v>60</v>
      </c>
      <c r="E218" s="150">
        <v>38.85</v>
      </c>
      <c r="F218" s="150">
        <v>0</v>
      </c>
      <c r="G218" s="150">
        <v>0</v>
      </c>
      <c r="H218" s="150">
        <v>0</v>
      </c>
      <c r="I218" s="150">
        <v>3.19</v>
      </c>
      <c r="J218" s="171">
        <f t="shared" si="9"/>
        <v>42.04</v>
      </c>
      <c r="K218" s="171">
        <f t="shared" si="10"/>
        <v>452.52</v>
      </c>
      <c r="L218" s="171">
        <f t="shared" si="11"/>
        <v>497.77200000000005</v>
      </c>
      <c r="M218" s="173" t="s">
        <v>58</v>
      </c>
    </row>
    <row r="219" spans="1:13" ht="16.5" x14ac:dyDescent="0.3">
      <c r="A219" s="146">
        <v>218</v>
      </c>
      <c r="B219" s="146" t="s">
        <v>168</v>
      </c>
      <c r="C219" s="146">
        <v>1811</v>
      </c>
      <c r="D219" s="146" t="s">
        <v>60</v>
      </c>
      <c r="E219" s="150">
        <v>38.85</v>
      </c>
      <c r="F219" s="150">
        <v>0</v>
      </c>
      <c r="G219" s="150">
        <v>0</v>
      </c>
      <c r="H219" s="150">
        <v>0</v>
      </c>
      <c r="I219" s="150">
        <v>3.19</v>
      </c>
      <c r="J219" s="171">
        <f t="shared" si="9"/>
        <v>42.04</v>
      </c>
      <c r="K219" s="171">
        <f t="shared" si="10"/>
        <v>452.52</v>
      </c>
      <c r="L219" s="171">
        <f t="shared" si="11"/>
        <v>497.77200000000005</v>
      </c>
      <c r="M219" s="173" t="s">
        <v>58</v>
      </c>
    </row>
    <row r="220" spans="1:13" ht="16.5" x14ac:dyDescent="0.3">
      <c r="A220" s="146">
        <v>219</v>
      </c>
      <c r="B220" s="146" t="s">
        <v>168</v>
      </c>
      <c r="C220" s="146">
        <v>1812</v>
      </c>
      <c r="D220" s="146" t="s">
        <v>60</v>
      </c>
      <c r="E220" s="150">
        <v>38.85</v>
      </c>
      <c r="F220" s="150">
        <v>0</v>
      </c>
      <c r="G220" s="150">
        <v>0</v>
      </c>
      <c r="H220" s="150">
        <v>0</v>
      </c>
      <c r="I220" s="150">
        <v>3.19</v>
      </c>
      <c r="J220" s="171">
        <f t="shared" si="9"/>
        <v>42.04</v>
      </c>
      <c r="K220" s="171">
        <f t="shared" si="10"/>
        <v>452.52</v>
      </c>
      <c r="L220" s="171">
        <f t="shared" si="11"/>
        <v>497.77200000000005</v>
      </c>
      <c r="M220" s="173" t="s">
        <v>58</v>
      </c>
    </row>
    <row r="221" spans="1:13" ht="16.5" x14ac:dyDescent="0.3">
      <c r="A221" s="146">
        <v>220</v>
      </c>
      <c r="B221" s="146" t="s">
        <v>169</v>
      </c>
      <c r="C221" s="146">
        <v>1901</v>
      </c>
      <c r="D221" s="146" t="s">
        <v>60</v>
      </c>
      <c r="E221" s="150">
        <v>38.85</v>
      </c>
      <c r="F221" s="150">
        <v>0</v>
      </c>
      <c r="G221" s="150">
        <v>0</v>
      </c>
      <c r="H221" s="150">
        <v>0</v>
      </c>
      <c r="I221" s="150">
        <v>3.19</v>
      </c>
      <c r="J221" s="171">
        <f t="shared" si="9"/>
        <v>42.04</v>
      </c>
      <c r="K221" s="171">
        <f t="shared" si="10"/>
        <v>452.52</v>
      </c>
      <c r="L221" s="171">
        <f t="shared" si="11"/>
        <v>497.77200000000005</v>
      </c>
      <c r="M221" s="173" t="s">
        <v>58</v>
      </c>
    </row>
    <row r="222" spans="1:13" ht="16.5" x14ac:dyDescent="0.3">
      <c r="A222" s="146">
        <v>221</v>
      </c>
      <c r="B222" s="146" t="s">
        <v>169</v>
      </c>
      <c r="C222" s="146">
        <v>1902</v>
      </c>
      <c r="D222" s="146" t="s">
        <v>60</v>
      </c>
      <c r="E222" s="150">
        <v>38.85</v>
      </c>
      <c r="F222" s="150">
        <v>0</v>
      </c>
      <c r="G222" s="150">
        <v>0</v>
      </c>
      <c r="H222" s="150">
        <v>0</v>
      </c>
      <c r="I222" s="150">
        <v>3.19</v>
      </c>
      <c r="J222" s="171">
        <f t="shared" si="9"/>
        <v>42.04</v>
      </c>
      <c r="K222" s="171">
        <f t="shared" si="10"/>
        <v>452.52</v>
      </c>
      <c r="L222" s="171">
        <f t="shared" si="11"/>
        <v>497.77200000000005</v>
      </c>
      <c r="M222" s="173" t="s">
        <v>58</v>
      </c>
    </row>
    <row r="223" spans="1:13" ht="16.5" x14ac:dyDescent="0.3">
      <c r="A223" s="146">
        <v>222</v>
      </c>
      <c r="B223" s="146" t="s">
        <v>169</v>
      </c>
      <c r="C223" s="146">
        <v>1903</v>
      </c>
      <c r="D223" s="146" t="s">
        <v>60</v>
      </c>
      <c r="E223" s="150">
        <v>41.28</v>
      </c>
      <c r="F223" s="150">
        <v>0</v>
      </c>
      <c r="G223" s="150">
        <v>0</v>
      </c>
      <c r="H223" s="150">
        <v>0</v>
      </c>
      <c r="I223" s="150">
        <v>3.19</v>
      </c>
      <c r="J223" s="171">
        <f t="shared" si="9"/>
        <v>44.47</v>
      </c>
      <c r="K223" s="171">
        <f t="shared" si="10"/>
        <v>478.68</v>
      </c>
      <c r="L223" s="171">
        <f t="shared" si="11"/>
        <v>526.548</v>
      </c>
      <c r="M223" s="173" t="s">
        <v>58</v>
      </c>
    </row>
    <row r="224" spans="1:13" ht="16.5" x14ac:dyDescent="0.3">
      <c r="A224" s="146">
        <v>223</v>
      </c>
      <c r="B224" s="146" t="s">
        <v>169</v>
      </c>
      <c r="C224" s="146">
        <v>1904</v>
      </c>
      <c r="D224" s="146" t="s">
        <v>60</v>
      </c>
      <c r="E224" s="150">
        <v>41.28</v>
      </c>
      <c r="F224" s="150">
        <v>0</v>
      </c>
      <c r="G224" s="150">
        <v>0</v>
      </c>
      <c r="H224" s="150">
        <v>0</v>
      </c>
      <c r="I224" s="150">
        <v>3.19</v>
      </c>
      <c r="J224" s="171">
        <f t="shared" si="9"/>
        <v>44.47</v>
      </c>
      <c r="K224" s="171">
        <f t="shared" si="10"/>
        <v>478.68</v>
      </c>
      <c r="L224" s="171">
        <f t="shared" si="11"/>
        <v>526.548</v>
      </c>
      <c r="M224" s="173" t="s">
        <v>58</v>
      </c>
    </row>
    <row r="225" spans="1:13" ht="16.5" x14ac:dyDescent="0.3">
      <c r="A225" s="146">
        <v>224</v>
      </c>
      <c r="B225" s="146" t="s">
        <v>169</v>
      </c>
      <c r="C225" s="146">
        <v>1905</v>
      </c>
      <c r="D225" s="146" t="s">
        <v>60</v>
      </c>
      <c r="E225" s="150">
        <v>38.85</v>
      </c>
      <c r="F225" s="150">
        <v>0</v>
      </c>
      <c r="G225" s="150">
        <v>0</v>
      </c>
      <c r="H225" s="150">
        <v>0</v>
      </c>
      <c r="I225" s="150">
        <v>3.19</v>
      </c>
      <c r="J225" s="171">
        <f t="shared" si="9"/>
        <v>42.04</v>
      </c>
      <c r="K225" s="171">
        <f t="shared" si="10"/>
        <v>452.52</v>
      </c>
      <c r="L225" s="171">
        <f t="shared" si="11"/>
        <v>497.77200000000005</v>
      </c>
      <c r="M225" s="173" t="s">
        <v>58</v>
      </c>
    </row>
    <row r="226" spans="1:13" ht="16.5" x14ac:dyDescent="0.3">
      <c r="A226" s="146">
        <v>225</v>
      </c>
      <c r="B226" s="146" t="s">
        <v>169</v>
      </c>
      <c r="C226" s="146">
        <v>1906</v>
      </c>
      <c r="D226" s="146" t="s">
        <v>60</v>
      </c>
      <c r="E226" s="150">
        <v>38.85</v>
      </c>
      <c r="F226" s="150">
        <v>0</v>
      </c>
      <c r="G226" s="150">
        <v>0</v>
      </c>
      <c r="H226" s="150">
        <v>0</v>
      </c>
      <c r="I226" s="150">
        <v>3.19</v>
      </c>
      <c r="J226" s="171">
        <f t="shared" si="9"/>
        <v>42.04</v>
      </c>
      <c r="K226" s="171">
        <f t="shared" si="10"/>
        <v>452.52</v>
      </c>
      <c r="L226" s="171">
        <f t="shared" si="11"/>
        <v>497.77200000000005</v>
      </c>
      <c r="M226" s="173" t="s">
        <v>58</v>
      </c>
    </row>
    <row r="227" spans="1:13" ht="16.5" x14ac:dyDescent="0.3">
      <c r="A227" s="146">
        <v>226</v>
      </c>
      <c r="B227" s="146" t="s">
        <v>169</v>
      </c>
      <c r="C227" s="146">
        <v>1907</v>
      </c>
      <c r="D227" s="146" t="s">
        <v>60</v>
      </c>
      <c r="E227" s="150">
        <v>38.85</v>
      </c>
      <c r="F227" s="150">
        <v>0</v>
      </c>
      <c r="G227" s="150">
        <v>0</v>
      </c>
      <c r="H227" s="150">
        <v>0</v>
      </c>
      <c r="I227" s="150">
        <v>3.19</v>
      </c>
      <c r="J227" s="171">
        <f t="shared" si="9"/>
        <v>42.04</v>
      </c>
      <c r="K227" s="171">
        <f t="shared" si="10"/>
        <v>452.52</v>
      </c>
      <c r="L227" s="171">
        <f t="shared" si="11"/>
        <v>497.77200000000005</v>
      </c>
      <c r="M227" s="173" t="s">
        <v>58</v>
      </c>
    </row>
    <row r="228" spans="1:13" ht="16.5" x14ac:dyDescent="0.3">
      <c r="A228" s="146">
        <v>227</v>
      </c>
      <c r="B228" s="146" t="s">
        <v>169</v>
      </c>
      <c r="C228" s="146">
        <v>1908</v>
      </c>
      <c r="D228" s="146" t="s">
        <v>60</v>
      </c>
      <c r="E228" s="150">
        <v>38.85</v>
      </c>
      <c r="F228" s="150">
        <v>0</v>
      </c>
      <c r="G228" s="150">
        <v>0</v>
      </c>
      <c r="H228" s="150">
        <v>0</v>
      </c>
      <c r="I228" s="150">
        <v>3.19</v>
      </c>
      <c r="J228" s="171">
        <f t="shared" si="9"/>
        <v>42.04</v>
      </c>
      <c r="K228" s="171">
        <f t="shared" si="10"/>
        <v>452.52</v>
      </c>
      <c r="L228" s="171">
        <f t="shared" si="11"/>
        <v>497.77200000000005</v>
      </c>
      <c r="M228" s="173" t="s">
        <v>58</v>
      </c>
    </row>
    <row r="229" spans="1:13" ht="16.5" x14ac:dyDescent="0.3">
      <c r="A229" s="146">
        <v>228</v>
      </c>
      <c r="B229" s="146" t="s">
        <v>169</v>
      </c>
      <c r="C229" s="146">
        <v>1909</v>
      </c>
      <c r="D229" s="146" t="s">
        <v>60</v>
      </c>
      <c r="E229" s="150">
        <v>38.85</v>
      </c>
      <c r="F229" s="150">
        <v>0</v>
      </c>
      <c r="G229" s="150">
        <v>0</v>
      </c>
      <c r="H229" s="150">
        <v>0</v>
      </c>
      <c r="I229" s="150">
        <v>3.19</v>
      </c>
      <c r="J229" s="171">
        <f t="shared" si="9"/>
        <v>42.04</v>
      </c>
      <c r="K229" s="171">
        <f t="shared" si="10"/>
        <v>452.52</v>
      </c>
      <c r="L229" s="171">
        <f t="shared" si="11"/>
        <v>497.77200000000005</v>
      </c>
      <c r="M229" s="173" t="s">
        <v>58</v>
      </c>
    </row>
    <row r="230" spans="1:13" ht="16.5" x14ac:dyDescent="0.3">
      <c r="A230" s="146">
        <v>229</v>
      </c>
      <c r="B230" s="146" t="s">
        <v>169</v>
      </c>
      <c r="C230" s="146">
        <v>1910</v>
      </c>
      <c r="D230" s="146" t="s">
        <v>60</v>
      </c>
      <c r="E230" s="150">
        <v>38.85</v>
      </c>
      <c r="F230" s="150">
        <v>0</v>
      </c>
      <c r="G230" s="150">
        <v>0</v>
      </c>
      <c r="H230" s="150">
        <v>0</v>
      </c>
      <c r="I230" s="150">
        <v>3.19</v>
      </c>
      <c r="J230" s="171">
        <f t="shared" si="9"/>
        <v>42.04</v>
      </c>
      <c r="K230" s="171">
        <f t="shared" si="10"/>
        <v>452.52</v>
      </c>
      <c r="L230" s="171">
        <f t="shared" si="11"/>
        <v>497.77200000000005</v>
      </c>
      <c r="M230" s="173" t="s">
        <v>58</v>
      </c>
    </row>
    <row r="231" spans="1:13" ht="16.5" x14ac:dyDescent="0.3">
      <c r="A231" s="146">
        <v>230</v>
      </c>
      <c r="B231" s="146" t="s">
        <v>169</v>
      </c>
      <c r="C231" s="146">
        <v>1911</v>
      </c>
      <c r="D231" s="146" t="s">
        <v>60</v>
      </c>
      <c r="E231" s="150">
        <v>38.85</v>
      </c>
      <c r="F231" s="150">
        <v>0</v>
      </c>
      <c r="G231" s="150">
        <v>0</v>
      </c>
      <c r="H231" s="150">
        <v>0</v>
      </c>
      <c r="I231" s="150">
        <v>3.19</v>
      </c>
      <c r="J231" s="171">
        <f t="shared" si="9"/>
        <v>42.04</v>
      </c>
      <c r="K231" s="171">
        <f t="shared" si="10"/>
        <v>452.52</v>
      </c>
      <c r="L231" s="171">
        <f t="shared" si="11"/>
        <v>497.77200000000005</v>
      </c>
      <c r="M231" s="173" t="s">
        <v>58</v>
      </c>
    </row>
    <row r="232" spans="1:13" ht="16.5" x14ac:dyDescent="0.3">
      <c r="A232" s="146">
        <v>231</v>
      </c>
      <c r="B232" s="146" t="s">
        <v>169</v>
      </c>
      <c r="C232" s="146">
        <v>1912</v>
      </c>
      <c r="D232" s="146" t="s">
        <v>60</v>
      </c>
      <c r="E232" s="150">
        <v>38.85</v>
      </c>
      <c r="F232" s="150">
        <v>0</v>
      </c>
      <c r="G232" s="150">
        <v>0</v>
      </c>
      <c r="H232" s="150">
        <v>0</v>
      </c>
      <c r="I232" s="150">
        <v>3.19</v>
      </c>
      <c r="J232" s="171">
        <f t="shared" si="9"/>
        <v>42.04</v>
      </c>
      <c r="K232" s="171">
        <f t="shared" si="10"/>
        <v>452.52</v>
      </c>
      <c r="L232" s="171">
        <f t="shared" si="11"/>
        <v>497.77200000000005</v>
      </c>
      <c r="M232" s="173" t="s">
        <v>58</v>
      </c>
    </row>
    <row r="233" spans="1:13" ht="16.5" x14ac:dyDescent="0.3">
      <c r="A233" s="146">
        <v>232</v>
      </c>
      <c r="B233" s="146" t="s">
        <v>170</v>
      </c>
      <c r="C233" s="146">
        <v>2001</v>
      </c>
      <c r="D233" s="146" t="s">
        <v>60</v>
      </c>
      <c r="E233" s="150">
        <v>38.85</v>
      </c>
      <c r="F233" s="150">
        <v>0</v>
      </c>
      <c r="G233" s="150">
        <v>0</v>
      </c>
      <c r="H233" s="150">
        <v>0</v>
      </c>
      <c r="I233" s="150">
        <v>3.19</v>
      </c>
      <c r="J233" s="171">
        <f t="shared" si="9"/>
        <v>42.04</v>
      </c>
      <c r="K233" s="171">
        <f t="shared" si="10"/>
        <v>452.52</v>
      </c>
      <c r="L233" s="171">
        <f t="shared" si="11"/>
        <v>497.77200000000005</v>
      </c>
      <c r="M233" s="173" t="s">
        <v>58</v>
      </c>
    </row>
    <row r="234" spans="1:13" ht="16.5" x14ac:dyDescent="0.3">
      <c r="A234" s="146">
        <v>233</v>
      </c>
      <c r="B234" s="146" t="s">
        <v>170</v>
      </c>
      <c r="C234" s="146">
        <v>2002</v>
      </c>
      <c r="D234" s="146" t="s">
        <v>60</v>
      </c>
      <c r="E234" s="150">
        <v>38.85</v>
      </c>
      <c r="F234" s="150">
        <v>0</v>
      </c>
      <c r="G234" s="150">
        <v>0</v>
      </c>
      <c r="H234" s="150">
        <v>0</v>
      </c>
      <c r="I234" s="150">
        <v>3.19</v>
      </c>
      <c r="J234" s="171">
        <f t="shared" si="9"/>
        <v>42.04</v>
      </c>
      <c r="K234" s="171">
        <f t="shared" si="10"/>
        <v>452.52</v>
      </c>
      <c r="L234" s="171">
        <f t="shared" si="11"/>
        <v>497.77200000000005</v>
      </c>
      <c r="M234" s="173" t="s">
        <v>58</v>
      </c>
    </row>
    <row r="235" spans="1:13" ht="16.5" x14ac:dyDescent="0.3">
      <c r="A235" s="146">
        <v>234</v>
      </c>
      <c r="B235" s="146" t="s">
        <v>170</v>
      </c>
      <c r="C235" s="146">
        <v>2003</v>
      </c>
      <c r="D235" s="146" t="s">
        <v>60</v>
      </c>
      <c r="E235" s="150">
        <v>41.28</v>
      </c>
      <c r="F235" s="150">
        <v>0</v>
      </c>
      <c r="G235" s="150">
        <v>0</v>
      </c>
      <c r="H235" s="150">
        <v>0</v>
      </c>
      <c r="I235" s="150">
        <v>3.19</v>
      </c>
      <c r="J235" s="171">
        <f t="shared" si="9"/>
        <v>44.47</v>
      </c>
      <c r="K235" s="171">
        <f t="shared" si="10"/>
        <v>478.68</v>
      </c>
      <c r="L235" s="171">
        <f t="shared" si="11"/>
        <v>526.548</v>
      </c>
      <c r="M235" s="173" t="s">
        <v>58</v>
      </c>
    </row>
    <row r="236" spans="1:13" ht="16.5" x14ac:dyDescent="0.3">
      <c r="A236" s="146">
        <v>235</v>
      </c>
      <c r="B236" s="146" t="s">
        <v>170</v>
      </c>
      <c r="C236" s="146">
        <v>2004</v>
      </c>
      <c r="D236" s="146" t="s">
        <v>60</v>
      </c>
      <c r="E236" s="150">
        <v>41.28</v>
      </c>
      <c r="F236" s="150">
        <v>0</v>
      </c>
      <c r="G236" s="150">
        <v>0</v>
      </c>
      <c r="H236" s="150">
        <v>0</v>
      </c>
      <c r="I236" s="150">
        <v>3.19</v>
      </c>
      <c r="J236" s="171">
        <f t="shared" si="9"/>
        <v>44.47</v>
      </c>
      <c r="K236" s="171">
        <f t="shared" si="10"/>
        <v>478.68</v>
      </c>
      <c r="L236" s="171">
        <f t="shared" si="11"/>
        <v>526.548</v>
      </c>
      <c r="M236" s="173" t="s">
        <v>58</v>
      </c>
    </row>
    <row r="237" spans="1:13" ht="16.5" x14ac:dyDescent="0.3">
      <c r="A237" s="146">
        <v>236</v>
      </c>
      <c r="B237" s="146" t="s">
        <v>170</v>
      </c>
      <c r="C237" s="146">
        <v>2005</v>
      </c>
      <c r="D237" s="146" t="s">
        <v>60</v>
      </c>
      <c r="E237" s="150">
        <v>38.85</v>
      </c>
      <c r="F237" s="150">
        <v>0</v>
      </c>
      <c r="G237" s="150">
        <v>0</v>
      </c>
      <c r="H237" s="150">
        <v>0</v>
      </c>
      <c r="I237" s="150">
        <v>3.19</v>
      </c>
      <c r="J237" s="171">
        <f t="shared" si="9"/>
        <v>42.04</v>
      </c>
      <c r="K237" s="171">
        <f t="shared" si="10"/>
        <v>452.52</v>
      </c>
      <c r="L237" s="171">
        <f t="shared" si="11"/>
        <v>497.77200000000005</v>
      </c>
      <c r="M237" s="173" t="s">
        <v>58</v>
      </c>
    </row>
    <row r="238" spans="1:13" ht="16.5" x14ac:dyDescent="0.3">
      <c r="A238" s="146">
        <v>237</v>
      </c>
      <c r="B238" s="146" t="s">
        <v>170</v>
      </c>
      <c r="C238" s="146">
        <v>2006</v>
      </c>
      <c r="D238" s="146" t="s">
        <v>60</v>
      </c>
      <c r="E238" s="150">
        <v>38.85</v>
      </c>
      <c r="F238" s="150">
        <v>0</v>
      </c>
      <c r="G238" s="150">
        <v>0</v>
      </c>
      <c r="H238" s="150">
        <v>0</v>
      </c>
      <c r="I238" s="150">
        <v>3.19</v>
      </c>
      <c r="J238" s="171">
        <f t="shared" si="9"/>
        <v>42.04</v>
      </c>
      <c r="K238" s="171">
        <f t="shared" si="10"/>
        <v>452.52</v>
      </c>
      <c r="L238" s="171">
        <f t="shared" si="11"/>
        <v>497.77200000000005</v>
      </c>
      <c r="M238" s="173" t="s">
        <v>58</v>
      </c>
    </row>
    <row r="239" spans="1:13" ht="16.5" x14ac:dyDescent="0.3">
      <c r="A239" s="146">
        <v>238</v>
      </c>
      <c r="B239" s="146" t="s">
        <v>170</v>
      </c>
      <c r="C239" s="146">
        <v>2007</v>
      </c>
      <c r="D239" s="146" t="s">
        <v>60</v>
      </c>
      <c r="E239" s="150">
        <v>38.85</v>
      </c>
      <c r="F239" s="150">
        <v>0</v>
      </c>
      <c r="G239" s="150">
        <v>0</v>
      </c>
      <c r="H239" s="150">
        <v>0</v>
      </c>
      <c r="I239" s="150">
        <v>3.19</v>
      </c>
      <c r="J239" s="171">
        <f t="shared" si="9"/>
        <v>42.04</v>
      </c>
      <c r="K239" s="171">
        <f t="shared" si="10"/>
        <v>452.52</v>
      </c>
      <c r="L239" s="171">
        <f t="shared" si="11"/>
        <v>497.77200000000005</v>
      </c>
      <c r="M239" s="173" t="s">
        <v>58</v>
      </c>
    </row>
    <row r="240" spans="1:13" ht="16.5" x14ac:dyDescent="0.3">
      <c r="A240" s="146">
        <v>239</v>
      </c>
      <c r="B240" s="146" t="s">
        <v>170</v>
      </c>
      <c r="C240" s="146">
        <v>2008</v>
      </c>
      <c r="D240" s="146" t="s">
        <v>60</v>
      </c>
      <c r="E240" s="150">
        <v>38.85</v>
      </c>
      <c r="F240" s="150">
        <v>0</v>
      </c>
      <c r="G240" s="150">
        <v>0</v>
      </c>
      <c r="H240" s="150">
        <v>0</v>
      </c>
      <c r="I240" s="150">
        <v>3.19</v>
      </c>
      <c r="J240" s="171">
        <f t="shared" si="9"/>
        <v>42.04</v>
      </c>
      <c r="K240" s="171">
        <f t="shared" si="10"/>
        <v>452.52</v>
      </c>
      <c r="L240" s="171">
        <f t="shared" si="11"/>
        <v>497.77200000000005</v>
      </c>
      <c r="M240" s="173" t="s">
        <v>58</v>
      </c>
    </row>
    <row r="241" spans="1:13" ht="16.5" x14ac:dyDescent="0.3">
      <c r="A241" s="146">
        <v>240</v>
      </c>
      <c r="B241" s="146" t="s">
        <v>170</v>
      </c>
      <c r="C241" s="146">
        <v>2009</v>
      </c>
      <c r="D241" s="146" t="s">
        <v>60</v>
      </c>
      <c r="E241" s="150">
        <v>38.85</v>
      </c>
      <c r="F241" s="150">
        <v>0</v>
      </c>
      <c r="G241" s="150">
        <v>0</v>
      </c>
      <c r="H241" s="150">
        <v>0</v>
      </c>
      <c r="I241" s="150">
        <v>3.19</v>
      </c>
      <c r="J241" s="171">
        <f t="shared" si="9"/>
        <v>42.04</v>
      </c>
      <c r="K241" s="171">
        <f t="shared" si="10"/>
        <v>452.52</v>
      </c>
      <c r="L241" s="171">
        <f t="shared" si="11"/>
        <v>497.77200000000005</v>
      </c>
      <c r="M241" s="173" t="s">
        <v>58</v>
      </c>
    </row>
    <row r="242" spans="1:13" ht="16.5" x14ac:dyDescent="0.3">
      <c r="A242" s="146">
        <v>241</v>
      </c>
      <c r="B242" s="146" t="s">
        <v>170</v>
      </c>
      <c r="C242" s="146">
        <v>2010</v>
      </c>
      <c r="D242" s="146" t="s">
        <v>60</v>
      </c>
      <c r="E242" s="150">
        <v>38.85</v>
      </c>
      <c r="F242" s="150">
        <v>0</v>
      </c>
      <c r="G242" s="150">
        <v>0</v>
      </c>
      <c r="H242" s="150">
        <v>0</v>
      </c>
      <c r="I242" s="150">
        <v>3.19</v>
      </c>
      <c r="J242" s="171">
        <f t="shared" si="9"/>
        <v>42.04</v>
      </c>
      <c r="K242" s="171">
        <f t="shared" si="10"/>
        <v>452.52</v>
      </c>
      <c r="L242" s="171">
        <f t="shared" si="11"/>
        <v>497.77200000000005</v>
      </c>
      <c r="M242" s="173" t="s">
        <v>58</v>
      </c>
    </row>
    <row r="243" spans="1:13" ht="16.5" x14ac:dyDescent="0.3">
      <c r="A243" s="146">
        <v>242</v>
      </c>
      <c r="B243" s="146" t="s">
        <v>170</v>
      </c>
      <c r="C243" s="146">
        <v>2011</v>
      </c>
      <c r="D243" s="146" t="s">
        <v>60</v>
      </c>
      <c r="E243" s="150">
        <v>38.85</v>
      </c>
      <c r="F243" s="150">
        <v>0</v>
      </c>
      <c r="G243" s="150">
        <v>0</v>
      </c>
      <c r="H243" s="150">
        <v>0</v>
      </c>
      <c r="I243" s="150">
        <v>3.19</v>
      </c>
      <c r="J243" s="171">
        <f t="shared" si="9"/>
        <v>42.04</v>
      </c>
      <c r="K243" s="171">
        <f t="shared" si="10"/>
        <v>452.52</v>
      </c>
      <c r="L243" s="171">
        <f t="shared" si="11"/>
        <v>497.77200000000005</v>
      </c>
      <c r="M243" s="173" t="s">
        <v>58</v>
      </c>
    </row>
    <row r="244" spans="1:13" ht="16.5" x14ac:dyDescent="0.3">
      <c r="A244" s="146">
        <v>243</v>
      </c>
      <c r="B244" s="146" t="s">
        <v>170</v>
      </c>
      <c r="C244" s="146">
        <v>2012</v>
      </c>
      <c r="D244" s="146" t="s">
        <v>60</v>
      </c>
      <c r="E244" s="150">
        <v>38.85</v>
      </c>
      <c r="F244" s="150">
        <v>0</v>
      </c>
      <c r="G244" s="150">
        <v>0</v>
      </c>
      <c r="H244" s="150">
        <v>0</v>
      </c>
      <c r="I244" s="150">
        <v>3.19</v>
      </c>
      <c r="J244" s="171">
        <f t="shared" si="9"/>
        <v>42.04</v>
      </c>
      <c r="K244" s="171">
        <f t="shared" si="10"/>
        <v>452.52</v>
      </c>
      <c r="L244" s="171">
        <f t="shared" si="11"/>
        <v>497.77200000000005</v>
      </c>
      <c r="M244" s="173" t="s">
        <v>58</v>
      </c>
    </row>
    <row r="245" spans="1:13" ht="16.5" x14ac:dyDescent="0.3">
      <c r="A245" s="146">
        <v>244</v>
      </c>
      <c r="B245" s="146" t="s">
        <v>87</v>
      </c>
      <c r="C245" s="146">
        <v>2101</v>
      </c>
      <c r="D245" s="146" t="s">
        <v>60</v>
      </c>
      <c r="E245" s="150">
        <v>38.85</v>
      </c>
      <c r="F245" s="150">
        <v>0</v>
      </c>
      <c r="G245" s="150">
        <v>0</v>
      </c>
      <c r="H245" s="150">
        <v>0</v>
      </c>
      <c r="I245" s="150">
        <v>3.19</v>
      </c>
      <c r="J245" s="171">
        <f t="shared" si="9"/>
        <v>42.04</v>
      </c>
      <c r="K245" s="171">
        <f t="shared" si="10"/>
        <v>452.52</v>
      </c>
      <c r="L245" s="171">
        <f t="shared" si="11"/>
        <v>497.77200000000005</v>
      </c>
      <c r="M245" s="173" t="s">
        <v>58</v>
      </c>
    </row>
    <row r="246" spans="1:13" ht="16.5" x14ac:dyDescent="0.3">
      <c r="A246" s="146">
        <v>245</v>
      </c>
      <c r="B246" s="146" t="s">
        <v>87</v>
      </c>
      <c r="C246" s="146">
        <v>2102</v>
      </c>
      <c r="D246" s="146" t="s">
        <v>60</v>
      </c>
      <c r="E246" s="150">
        <v>38.85</v>
      </c>
      <c r="F246" s="150">
        <v>0</v>
      </c>
      <c r="G246" s="150">
        <v>0</v>
      </c>
      <c r="H246" s="150">
        <v>0</v>
      </c>
      <c r="I246" s="150">
        <v>3.19</v>
      </c>
      <c r="J246" s="171">
        <f t="shared" si="9"/>
        <v>42.04</v>
      </c>
      <c r="K246" s="171">
        <f t="shared" si="10"/>
        <v>452.52</v>
      </c>
      <c r="L246" s="171">
        <f t="shared" si="11"/>
        <v>497.77200000000005</v>
      </c>
      <c r="M246" s="173" t="s">
        <v>58</v>
      </c>
    </row>
    <row r="247" spans="1:13" ht="16.5" x14ac:dyDescent="0.3">
      <c r="A247" s="146">
        <v>246</v>
      </c>
      <c r="B247" s="146" t="s">
        <v>87</v>
      </c>
      <c r="C247" s="146">
        <v>2103</v>
      </c>
      <c r="D247" s="146" t="s">
        <v>60</v>
      </c>
      <c r="E247" s="150">
        <v>41.28</v>
      </c>
      <c r="F247" s="150">
        <v>0</v>
      </c>
      <c r="G247" s="150">
        <v>0</v>
      </c>
      <c r="H247" s="150">
        <v>0</v>
      </c>
      <c r="I247" s="150">
        <v>3.19</v>
      </c>
      <c r="J247" s="171">
        <f t="shared" si="9"/>
        <v>44.47</v>
      </c>
      <c r="K247" s="171">
        <f t="shared" si="10"/>
        <v>478.68</v>
      </c>
      <c r="L247" s="171">
        <f t="shared" si="11"/>
        <v>526.548</v>
      </c>
      <c r="M247" s="173" t="s">
        <v>58</v>
      </c>
    </row>
    <row r="248" spans="1:13" ht="16.5" x14ac:dyDescent="0.3">
      <c r="A248" s="146">
        <v>247</v>
      </c>
      <c r="B248" s="146" t="s">
        <v>87</v>
      </c>
      <c r="C248" s="146">
        <v>2104</v>
      </c>
      <c r="D248" s="146" t="s">
        <v>60</v>
      </c>
      <c r="E248" s="150">
        <v>41.28</v>
      </c>
      <c r="F248" s="150">
        <v>0</v>
      </c>
      <c r="G248" s="150">
        <v>0</v>
      </c>
      <c r="H248" s="150">
        <v>0</v>
      </c>
      <c r="I248" s="150">
        <v>3.19</v>
      </c>
      <c r="J248" s="171">
        <f t="shared" si="9"/>
        <v>44.47</v>
      </c>
      <c r="K248" s="171">
        <f t="shared" si="10"/>
        <v>478.68</v>
      </c>
      <c r="L248" s="171">
        <f t="shared" si="11"/>
        <v>526.548</v>
      </c>
      <c r="M248" s="173" t="s">
        <v>58</v>
      </c>
    </row>
    <row r="249" spans="1:13" ht="16.5" x14ac:dyDescent="0.3">
      <c r="A249" s="146">
        <v>248</v>
      </c>
      <c r="B249" s="146" t="s">
        <v>87</v>
      </c>
      <c r="C249" s="146">
        <v>2105</v>
      </c>
      <c r="D249" s="146" t="s">
        <v>60</v>
      </c>
      <c r="E249" s="150">
        <v>38.85</v>
      </c>
      <c r="F249" s="150">
        <v>0</v>
      </c>
      <c r="G249" s="150">
        <v>0</v>
      </c>
      <c r="H249" s="150">
        <v>0</v>
      </c>
      <c r="I249" s="150">
        <v>3.19</v>
      </c>
      <c r="J249" s="171">
        <f t="shared" si="9"/>
        <v>42.04</v>
      </c>
      <c r="K249" s="171">
        <f t="shared" si="10"/>
        <v>452.52</v>
      </c>
      <c r="L249" s="171">
        <f t="shared" si="11"/>
        <v>497.77200000000005</v>
      </c>
      <c r="M249" s="173" t="s">
        <v>58</v>
      </c>
    </row>
    <row r="250" spans="1:13" ht="16.5" x14ac:dyDescent="0.3">
      <c r="A250" s="146">
        <v>249</v>
      </c>
      <c r="B250" s="146" t="s">
        <v>87</v>
      </c>
      <c r="C250" s="146">
        <v>2106</v>
      </c>
      <c r="D250" s="146" t="s">
        <v>60</v>
      </c>
      <c r="E250" s="150">
        <v>38.85</v>
      </c>
      <c r="F250" s="150">
        <v>0</v>
      </c>
      <c r="G250" s="150">
        <v>0</v>
      </c>
      <c r="H250" s="150">
        <v>0</v>
      </c>
      <c r="I250" s="150">
        <v>3.19</v>
      </c>
      <c r="J250" s="171">
        <f t="shared" si="9"/>
        <v>42.04</v>
      </c>
      <c r="K250" s="171">
        <f t="shared" si="10"/>
        <v>452.52</v>
      </c>
      <c r="L250" s="171">
        <f t="shared" si="11"/>
        <v>497.77200000000005</v>
      </c>
      <c r="M250" s="173" t="s">
        <v>58</v>
      </c>
    </row>
    <row r="251" spans="1:13" ht="16.5" x14ac:dyDescent="0.3">
      <c r="A251" s="146">
        <v>250</v>
      </c>
      <c r="B251" s="146" t="s">
        <v>87</v>
      </c>
      <c r="C251" s="146">
        <v>2107</v>
      </c>
      <c r="D251" s="146" t="s">
        <v>60</v>
      </c>
      <c r="E251" s="150">
        <v>38.85</v>
      </c>
      <c r="F251" s="150">
        <v>0</v>
      </c>
      <c r="G251" s="150">
        <v>0</v>
      </c>
      <c r="H251" s="150">
        <v>0</v>
      </c>
      <c r="I251" s="150">
        <v>3.19</v>
      </c>
      <c r="J251" s="171">
        <f t="shared" si="9"/>
        <v>42.04</v>
      </c>
      <c r="K251" s="171">
        <f t="shared" si="10"/>
        <v>452.52</v>
      </c>
      <c r="L251" s="171">
        <f t="shared" si="11"/>
        <v>497.77200000000005</v>
      </c>
      <c r="M251" s="173" t="s">
        <v>58</v>
      </c>
    </row>
    <row r="252" spans="1:13" ht="16.5" x14ac:dyDescent="0.3">
      <c r="A252" s="146">
        <v>251</v>
      </c>
      <c r="B252" s="146" t="s">
        <v>87</v>
      </c>
      <c r="C252" s="146">
        <v>2108</v>
      </c>
      <c r="D252" s="146" t="s">
        <v>60</v>
      </c>
      <c r="E252" s="150">
        <v>38.85</v>
      </c>
      <c r="F252" s="150">
        <v>0</v>
      </c>
      <c r="G252" s="150">
        <v>0</v>
      </c>
      <c r="H252" s="150">
        <v>0</v>
      </c>
      <c r="I252" s="150">
        <v>3.19</v>
      </c>
      <c r="J252" s="171">
        <f t="shared" si="9"/>
        <v>42.04</v>
      </c>
      <c r="K252" s="171">
        <f t="shared" si="10"/>
        <v>452.52</v>
      </c>
      <c r="L252" s="171">
        <f t="shared" si="11"/>
        <v>497.77200000000005</v>
      </c>
      <c r="M252" s="173" t="s">
        <v>58</v>
      </c>
    </row>
    <row r="253" spans="1:13" ht="16.5" x14ac:dyDescent="0.3">
      <c r="A253" s="146">
        <v>252</v>
      </c>
      <c r="B253" s="146" t="s">
        <v>87</v>
      </c>
      <c r="C253" s="146">
        <v>2109</v>
      </c>
      <c r="D253" s="146" t="s">
        <v>60</v>
      </c>
      <c r="E253" s="137">
        <v>38.85</v>
      </c>
      <c r="F253" s="137">
        <v>0</v>
      </c>
      <c r="G253" s="137">
        <v>0</v>
      </c>
      <c r="H253" s="137">
        <v>0</v>
      </c>
      <c r="I253" s="137">
        <v>3.19</v>
      </c>
      <c r="J253" s="171">
        <f t="shared" si="9"/>
        <v>42.04</v>
      </c>
      <c r="K253" s="171">
        <f t="shared" si="10"/>
        <v>452.52</v>
      </c>
      <c r="L253" s="171">
        <f t="shared" si="11"/>
        <v>497.77200000000005</v>
      </c>
      <c r="M253" s="173" t="s">
        <v>58</v>
      </c>
    </row>
    <row r="254" spans="1:13" ht="16.5" x14ac:dyDescent="0.3">
      <c r="A254" s="146">
        <v>253</v>
      </c>
      <c r="B254" s="146" t="s">
        <v>87</v>
      </c>
      <c r="C254" s="146">
        <v>2110</v>
      </c>
      <c r="D254" s="146" t="s">
        <v>60</v>
      </c>
      <c r="E254" s="137">
        <v>38.85</v>
      </c>
      <c r="F254" s="137">
        <v>0</v>
      </c>
      <c r="G254" s="137">
        <v>0</v>
      </c>
      <c r="H254" s="137">
        <v>0</v>
      </c>
      <c r="I254" s="137">
        <v>3.19</v>
      </c>
      <c r="J254" s="171">
        <f t="shared" si="9"/>
        <v>42.04</v>
      </c>
      <c r="K254" s="171">
        <f t="shared" si="10"/>
        <v>452.52</v>
      </c>
      <c r="L254" s="171">
        <f t="shared" si="11"/>
        <v>497.77200000000005</v>
      </c>
      <c r="M254" s="173" t="s">
        <v>58</v>
      </c>
    </row>
    <row r="255" spans="1:13" ht="16.5" x14ac:dyDescent="0.3">
      <c r="A255" s="146">
        <v>254</v>
      </c>
      <c r="B255" s="146" t="s">
        <v>87</v>
      </c>
      <c r="C255" s="146">
        <v>2111</v>
      </c>
      <c r="D255" s="146" t="s">
        <v>60</v>
      </c>
      <c r="E255" s="150">
        <v>38.85</v>
      </c>
      <c r="F255" s="150">
        <v>0</v>
      </c>
      <c r="G255" s="150">
        <v>0</v>
      </c>
      <c r="H255" s="150">
        <v>0</v>
      </c>
      <c r="I255" s="150">
        <v>3.19</v>
      </c>
      <c r="J255" s="171">
        <f t="shared" si="9"/>
        <v>42.04</v>
      </c>
      <c r="K255" s="171">
        <f t="shared" si="10"/>
        <v>452.52</v>
      </c>
      <c r="L255" s="171">
        <f t="shared" si="11"/>
        <v>497.77200000000005</v>
      </c>
      <c r="M255" s="173" t="s">
        <v>58</v>
      </c>
    </row>
    <row r="256" spans="1:13" ht="16.5" x14ac:dyDescent="0.3">
      <c r="A256" s="146">
        <v>255</v>
      </c>
      <c r="B256" s="146" t="s">
        <v>87</v>
      </c>
      <c r="C256" s="146">
        <v>2112</v>
      </c>
      <c r="D256" s="146" t="s">
        <v>60</v>
      </c>
      <c r="E256" s="150">
        <v>38.85</v>
      </c>
      <c r="F256" s="150">
        <v>0</v>
      </c>
      <c r="G256" s="150">
        <v>0</v>
      </c>
      <c r="H256" s="150">
        <v>0</v>
      </c>
      <c r="I256" s="150">
        <v>3.19</v>
      </c>
      <c r="J256" s="171">
        <f t="shared" si="9"/>
        <v>42.04</v>
      </c>
      <c r="K256" s="171">
        <f t="shared" si="10"/>
        <v>452.52</v>
      </c>
      <c r="L256" s="171">
        <f t="shared" si="11"/>
        <v>497.77200000000005</v>
      </c>
      <c r="M256" s="173" t="s">
        <v>58</v>
      </c>
    </row>
    <row r="257" spans="1:13" ht="16.5" x14ac:dyDescent="0.3">
      <c r="A257" s="146">
        <v>256</v>
      </c>
      <c r="B257" s="146" t="s">
        <v>88</v>
      </c>
      <c r="C257" s="146">
        <v>2201</v>
      </c>
      <c r="D257" s="146" t="s">
        <v>60</v>
      </c>
      <c r="E257" s="150">
        <v>38.85</v>
      </c>
      <c r="F257" s="150">
        <v>0</v>
      </c>
      <c r="G257" s="150">
        <v>0</v>
      </c>
      <c r="H257" s="150">
        <v>0</v>
      </c>
      <c r="I257" s="150">
        <v>3.19</v>
      </c>
      <c r="J257" s="171">
        <f t="shared" si="9"/>
        <v>42.04</v>
      </c>
      <c r="K257" s="171">
        <f t="shared" si="10"/>
        <v>452.52</v>
      </c>
      <c r="L257" s="171">
        <f t="shared" si="11"/>
        <v>497.77200000000005</v>
      </c>
      <c r="M257" s="173" t="s">
        <v>58</v>
      </c>
    </row>
    <row r="258" spans="1:13" ht="16.5" x14ac:dyDescent="0.3">
      <c r="A258" s="146">
        <v>257</v>
      </c>
      <c r="B258" s="146" t="s">
        <v>88</v>
      </c>
      <c r="C258" s="146">
        <v>2202</v>
      </c>
      <c r="D258" s="146" t="s">
        <v>60</v>
      </c>
      <c r="E258" s="150">
        <v>38.85</v>
      </c>
      <c r="F258" s="150">
        <v>0</v>
      </c>
      <c r="G258" s="150">
        <v>0</v>
      </c>
      <c r="H258" s="150">
        <v>0</v>
      </c>
      <c r="I258" s="150">
        <v>3.19</v>
      </c>
      <c r="J258" s="171">
        <f t="shared" ref="J258:J280" si="12">SUM(E258:I258)</f>
        <v>42.04</v>
      </c>
      <c r="K258" s="171">
        <f t="shared" ref="K258:K280" si="13">ROUND(J258*10.764,2)</f>
        <v>452.52</v>
      </c>
      <c r="L258" s="171">
        <f t="shared" ref="L258:L280" si="14">K258*1.1</f>
        <v>497.77200000000005</v>
      </c>
      <c r="M258" s="173" t="s">
        <v>58</v>
      </c>
    </row>
    <row r="259" spans="1:13" ht="16.5" hidden="1" x14ac:dyDescent="0.3">
      <c r="A259" s="146">
        <v>258</v>
      </c>
      <c r="B259" s="146" t="s">
        <v>88</v>
      </c>
      <c r="C259" s="146">
        <v>2203</v>
      </c>
      <c r="D259" s="146" t="s">
        <v>157</v>
      </c>
      <c r="E259" s="150">
        <v>0</v>
      </c>
      <c r="F259" s="150">
        <v>0</v>
      </c>
      <c r="G259" s="150">
        <v>0</v>
      </c>
      <c r="H259" s="150">
        <v>0</v>
      </c>
      <c r="I259" s="150">
        <v>0</v>
      </c>
      <c r="J259" s="171">
        <f t="shared" si="12"/>
        <v>0</v>
      </c>
      <c r="K259" s="171">
        <f t="shared" si="13"/>
        <v>0</v>
      </c>
      <c r="L259" s="171">
        <f t="shared" si="14"/>
        <v>0</v>
      </c>
      <c r="M259" s="173" t="s">
        <v>157</v>
      </c>
    </row>
    <row r="260" spans="1:13" ht="16.5" x14ac:dyDescent="0.3">
      <c r="A260" s="146">
        <v>259</v>
      </c>
      <c r="B260" s="146" t="s">
        <v>88</v>
      </c>
      <c r="C260" s="146">
        <v>2204</v>
      </c>
      <c r="D260" s="146" t="s">
        <v>60</v>
      </c>
      <c r="E260" s="150">
        <v>41.28</v>
      </c>
      <c r="F260" s="150">
        <v>0</v>
      </c>
      <c r="G260" s="150">
        <v>0</v>
      </c>
      <c r="H260" s="150">
        <v>0</v>
      </c>
      <c r="I260" s="150">
        <v>3.19</v>
      </c>
      <c r="J260" s="171">
        <f t="shared" si="12"/>
        <v>44.47</v>
      </c>
      <c r="K260" s="171">
        <f t="shared" si="13"/>
        <v>478.68</v>
      </c>
      <c r="L260" s="171">
        <f t="shared" si="14"/>
        <v>526.548</v>
      </c>
      <c r="M260" s="173" t="s">
        <v>58</v>
      </c>
    </row>
    <row r="261" spans="1:13" ht="16.5" x14ac:dyDescent="0.3">
      <c r="A261" s="146">
        <v>260</v>
      </c>
      <c r="B261" s="146" t="s">
        <v>88</v>
      </c>
      <c r="C261" s="146">
        <v>2205</v>
      </c>
      <c r="D261" s="146" t="s">
        <v>60</v>
      </c>
      <c r="E261" s="150">
        <v>38.85</v>
      </c>
      <c r="F261" s="150">
        <v>0</v>
      </c>
      <c r="G261" s="150">
        <v>0</v>
      </c>
      <c r="H261" s="150">
        <v>0</v>
      </c>
      <c r="I261" s="150">
        <v>3.19</v>
      </c>
      <c r="J261" s="171">
        <f t="shared" si="12"/>
        <v>42.04</v>
      </c>
      <c r="K261" s="171">
        <f t="shared" si="13"/>
        <v>452.52</v>
      </c>
      <c r="L261" s="171">
        <f t="shared" si="14"/>
        <v>497.77200000000005</v>
      </c>
      <c r="M261" s="173" t="s">
        <v>58</v>
      </c>
    </row>
    <row r="262" spans="1:13" ht="16.5" x14ac:dyDescent="0.3">
      <c r="A262" s="146">
        <v>261</v>
      </c>
      <c r="B262" s="146" t="s">
        <v>88</v>
      </c>
      <c r="C262" s="146">
        <v>2206</v>
      </c>
      <c r="D262" s="146" t="s">
        <v>60</v>
      </c>
      <c r="E262" s="150">
        <v>38.85</v>
      </c>
      <c r="F262" s="150">
        <v>0</v>
      </c>
      <c r="G262" s="150">
        <v>0</v>
      </c>
      <c r="H262" s="150">
        <v>0</v>
      </c>
      <c r="I262" s="150">
        <v>3.19</v>
      </c>
      <c r="J262" s="171">
        <f t="shared" si="12"/>
        <v>42.04</v>
      </c>
      <c r="K262" s="171">
        <f t="shared" si="13"/>
        <v>452.52</v>
      </c>
      <c r="L262" s="171">
        <f t="shared" si="14"/>
        <v>497.77200000000005</v>
      </c>
      <c r="M262" s="173" t="s">
        <v>58</v>
      </c>
    </row>
    <row r="263" spans="1:13" ht="16.5" x14ac:dyDescent="0.3">
      <c r="A263" s="146">
        <v>262</v>
      </c>
      <c r="B263" s="146" t="s">
        <v>88</v>
      </c>
      <c r="C263" s="146">
        <v>2207</v>
      </c>
      <c r="D263" s="146" t="s">
        <v>60</v>
      </c>
      <c r="E263" s="150">
        <v>38.85</v>
      </c>
      <c r="F263" s="150">
        <v>0</v>
      </c>
      <c r="G263" s="150">
        <v>0</v>
      </c>
      <c r="H263" s="150">
        <v>0</v>
      </c>
      <c r="I263" s="150">
        <v>3.19</v>
      </c>
      <c r="J263" s="171">
        <f t="shared" si="12"/>
        <v>42.04</v>
      </c>
      <c r="K263" s="171">
        <f t="shared" si="13"/>
        <v>452.52</v>
      </c>
      <c r="L263" s="171">
        <f t="shared" si="14"/>
        <v>497.77200000000005</v>
      </c>
      <c r="M263" s="173" t="s">
        <v>58</v>
      </c>
    </row>
    <row r="264" spans="1:13" ht="16.5" x14ac:dyDescent="0.3">
      <c r="A264" s="146">
        <v>263</v>
      </c>
      <c r="B264" s="146" t="s">
        <v>88</v>
      </c>
      <c r="C264" s="146">
        <v>2208</v>
      </c>
      <c r="D264" s="146" t="s">
        <v>60</v>
      </c>
      <c r="E264" s="150">
        <v>38.85</v>
      </c>
      <c r="F264" s="150">
        <v>0</v>
      </c>
      <c r="G264" s="150">
        <v>0</v>
      </c>
      <c r="H264" s="150">
        <v>0</v>
      </c>
      <c r="I264" s="150">
        <v>3.19</v>
      </c>
      <c r="J264" s="171">
        <f t="shared" si="12"/>
        <v>42.04</v>
      </c>
      <c r="K264" s="171">
        <f t="shared" si="13"/>
        <v>452.52</v>
      </c>
      <c r="L264" s="171">
        <f t="shared" si="14"/>
        <v>497.77200000000005</v>
      </c>
      <c r="M264" s="173" t="s">
        <v>58</v>
      </c>
    </row>
    <row r="265" spans="1:13" ht="16.5" x14ac:dyDescent="0.3">
      <c r="A265" s="146">
        <v>264</v>
      </c>
      <c r="B265" s="146" t="s">
        <v>88</v>
      </c>
      <c r="C265" s="146">
        <v>2209</v>
      </c>
      <c r="D265" s="146" t="s">
        <v>60</v>
      </c>
      <c r="E265" s="150">
        <v>38.85</v>
      </c>
      <c r="F265" s="150">
        <v>0</v>
      </c>
      <c r="G265" s="150">
        <v>0</v>
      </c>
      <c r="H265" s="150">
        <v>0</v>
      </c>
      <c r="I265" s="150">
        <v>3.19</v>
      </c>
      <c r="J265" s="171">
        <f t="shared" si="12"/>
        <v>42.04</v>
      </c>
      <c r="K265" s="171">
        <f t="shared" si="13"/>
        <v>452.52</v>
      </c>
      <c r="L265" s="171">
        <f t="shared" si="14"/>
        <v>497.77200000000005</v>
      </c>
      <c r="M265" s="173" t="s">
        <v>58</v>
      </c>
    </row>
    <row r="266" spans="1:13" ht="16.5" x14ac:dyDescent="0.3">
      <c r="A266" s="146">
        <v>265</v>
      </c>
      <c r="B266" s="146" t="s">
        <v>88</v>
      </c>
      <c r="C266" s="146">
        <v>2210</v>
      </c>
      <c r="D266" s="146" t="s">
        <v>60</v>
      </c>
      <c r="E266" s="150">
        <v>38.85</v>
      </c>
      <c r="F266" s="150">
        <v>0</v>
      </c>
      <c r="G266" s="150">
        <v>0</v>
      </c>
      <c r="H266" s="150">
        <v>0</v>
      </c>
      <c r="I266" s="150">
        <v>3.19</v>
      </c>
      <c r="J266" s="171">
        <f t="shared" si="12"/>
        <v>42.04</v>
      </c>
      <c r="K266" s="171">
        <f t="shared" si="13"/>
        <v>452.52</v>
      </c>
      <c r="L266" s="171">
        <f t="shared" si="14"/>
        <v>497.77200000000005</v>
      </c>
      <c r="M266" s="173" t="s">
        <v>58</v>
      </c>
    </row>
    <row r="267" spans="1:13" ht="16.5" x14ac:dyDescent="0.3">
      <c r="A267" s="146">
        <v>266</v>
      </c>
      <c r="B267" s="146" t="s">
        <v>88</v>
      </c>
      <c r="C267" s="146">
        <v>2211</v>
      </c>
      <c r="D267" s="146" t="s">
        <v>60</v>
      </c>
      <c r="E267" s="150">
        <v>38.85</v>
      </c>
      <c r="F267" s="150">
        <v>0</v>
      </c>
      <c r="G267" s="150">
        <v>0</v>
      </c>
      <c r="H267" s="150">
        <v>0</v>
      </c>
      <c r="I267" s="150">
        <v>3.19</v>
      </c>
      <c r="J267" s="171">
        <f t="shared" si="12"/>
        <v>42.04</v>
      </c>
      <c r="K267" s="171">
        <f t="shared" si="13"/>
        <v>452.52</v>
      </c>
      <c r="L267" s="171">
        <f t="shared" si="14"/>
        <v>497.77200000000005</v>
      </c>
      <c r="M267" s="173" t="s">
        <v>58</v>
      </c>
    </row>
    <row r="268" spans="1:13" ht="16.5" x14ac:dyDescent="0.3">
      <c r="A268" s="146">
        <v>267</v>
      </c>
      <c r="B268" s="146" t="s">
        <v>88</v>
      </c>
      <c r="C268" s="146">
        <v>2212</v>
      </c>
      <c r="D268" s="146" t="s">
        <v>60</v>
      </c>
      <c r="E268" s="150">
        <v>38.85</v>
      </c>
      <c r="F268" s="150">
        <v>0</v>
      </c>
      <c r="G268" s="150">
        <v>0</v>
      </c>
      <c r="H268" s="150">
        <v>0</v>
      </c>
      <c r="I268" s="150">
        <v>3.19</v>
      </c>
      <c r="J268" s="171">
        <f t="shared" si="12"/>
        <v>42.04</v>
      </c>
      <c r="K268" s="171">
        <f t="shared" si="13"/>
        <v>452.52</v>
      </c>
      <c r="L268" s="171">
        <f t="shared" si="14"/>
        <v>497.77200000000005</v>
      </c>
      <c r="M268" s="173" t="s">
        <v>58</v>
      </c>
    </row>
    <row r="269" spans="1:13" ht="16.5" x14ac:dyDescent="0.3">
      <c r="A269" s="146">
        <v>268</v>
      </c>
      <c r="B269" s="146" t="s">
        <v>89</v>
      </c>
      <c r="C269" s="146">
        <v>2301</v>
      </c>
      <c r="D269" s="146" t="s">
        <v>60</v>
      </c>
      <c r="E269" s="150">
        <v>38.85</v>
      </c>
      <c r="F269" s="150">
        <v>0</v>
      </c>
      <c r="G269" s="150">
        <v>0</v>
      </c>
      <c r="H269" s="150">
        <v>0</v>
      </c>
      <c r="I269" s="150">
        <v>3.19</v>
      </c>
      <c r="J269" s="171">
        <f t="shared" si="12"/>
        <v>42.04</v>
      </c>
      <c r="K269" s="171">
        <f t="shared" si="13"/>
        <v>452.52</v>
      </c>
      <c r="L269" s="171">
        <f t="shared" si="14"/>
        <v>497.77200000000005</v>
      </c>
      <c r="M269" s="173" t="s">
        <v>58</v>
      </c>
    </row>
    <row r="270" spans="1:13" ht="16.5" x14ac:dyDescent="0.3">
      <c r="A270" s="146">
        <v>269</v>
      </c>
      <c r="B270" s="146" t="s">
        <v>89</v>
      </c>
      <c r="C270" s="146">
        <v>2302</v>
      </c>
      <c r="D270" s="146" t="s">
        <v>60</v>
      </c>
      <c r="E270" s="150">
        <v>38.85</v>
      </c>
      <c r="F270" s="150">
        <v>0</v>
      </c>
      <c r="G270" s="150">
        <v>0</v>
      </c>
      <c r="H270" s="150">
        <v>0</v>
      </c>
      <c r="I270" s="150">
        <v>3.19</v>
      </c>
      <c r="J270" s="171">
        <f t="shared" si="12"/>
        <v>42.04</v>
      </c>
      <c r="K270" s="171">
        <f t="shared" si="13"/>
        <v>452.52</v>
      </c>
      <c r="L270" s="171">
        <f t="shared" si="14"/>
        <v>497.77200000000005</v>
      </c>
      <c r="M270" s="173" t="s">
        <v>58</v>
      </c>
    </row>
    <row r="271" spans="1:13" ht="16.5" x14ac:dyDescent="0.3">
      <c r="A271" s="146">
        <v>270</v>
      </c>
      <c r="B271" s="146" t="s">
        <v>89</v>
      </c>
      <c r="C271" s="146">
        <v>2303</v>
      </c>
      <c r="D271" s="146" t="s">
        <v>60</v>
      </c>
      <c r="E271" s="150">
        <v>41.28</v>
      </c>
      <c r="F271" s="150">
        <v>0</v>
      </c>
      <c r="G271" s="150">
        <v>0</v>
      </c>
      <c r="H271" s="150">
        <v>0</v>
      </c>
      <c r="I271" s="150">
        <v>3.19</v>
      </c>
      <c r="J271" s="171">
        <f t="shared" si="12"/>
        <v>44.47</v>
      </c>
      <c r="K271" s="171">
        <f t="shared" si="13"/>
        <v>478.68</v>
      </c>
      <c r="L271" s="171">
        <f t="shared" si="14"/>
        <v>526.548</v>
      </c>
      <c r="M271" s="173" t="s">
        <v>58</v>
      </c>
    </row>
    <row r="272" spans="1:13" ht="16.5" x14ac:dyDescent="0.3">
      <c r="A272" s="146">
        <v>271</v>
      </c>
      <c r="B272" s="146" t="s">
        <v>89</v>
      </c>
      <c r="C272" s="146">
        <v>2304</v>
      </c>
      <c r="D272" s="146" t="s">
        <v>60</v>
      </c>
      <c r="E272" s="150">
        <v>41.28</v>
      </c>
      <c r="F272" s="150">
        <v>0</v>
      </c>
      <c r="G272" s="150">
        <v>0</v>
      </c>
      <c r="H272" s="150">
        <v>0</v>
      </c>
      <c r="I272" s="150">
        <v>3.19</v>
      </c>
      <c r="J272" s="171">
        <f t="shared" si="12"/>
        <v>44.47</v>
      </c>
      <c r="K272" s="171">
        <f t="shared" si="13"/>
        <v>478.68</v>
      </c>
      <c r="L272" s="171">
        <f t="shared" si="14"/>
        <v>526.548</v>
      </c>
      <c r="M272" s="173" t="s">
        <v>58</v>
      </c>
    </row>
    <row r="273" spans="1:13" ht="16.5" x14ac:dyDescent="0.3">
      <c r="A273" s="146">
        <v>272</v>
      </c>
      <c r="B273" s="146" t="s">
        <v>89</v>
      </c>
      <c r="C273" s="146">
        <v>2305</v>
      </c>
      <c r="D273" s="146" t="s">
        <v>60</v>
      </c>
      <c r="E273" s="150">
        <v>38.85</v>
      </c>
      <c r="F273" s="150">
        <v>0</v>
      </c>
      <c r="G273" s="150">
        <v>0</v>
      </c>
      <c r="H273" s="150">
        <v>0</v>
      </c>
      <c r="I273" s="150">
        <v>3.19</v>
      </c>
      <c r="J273" s="171">
        <f t="shared" si="12"/>
        <v>42.04</v>
      </c>
      <c r="K273" s="171">
        <f t="shared" si="13"/>
        <v>452.52</v>
      </c>
      <c r="L273" s="171">
        <f t="shared" si="14"/>
        <v>497.77200000000005</v>
      </c>
      <c r="M273" s="173" t="s">
        <v>58</v>
      </c>
    </row>
    <row r="274" spans="1:13" ht="16.5" x14ac:dyDescent="0.3">
      <c r="A274" s="146">
        <v>273</v>
      </c>
      <c r="B274" s="146" t="s">
        <v>89</v>
      </c>
      <c r="C274" s="146">
        <v>2306</v>
      </c>
      <c r="D274" s="146" t="s">
        <v>60</v>
      </c>
      <c r="E274" s="150">
        <v>38.85</v>
      </c>
      <c r="F274" s="150">
        <v>0</v>
      </c>
      <c r="G274" s="150">
        <v>0</v>
      </c>
      <c r="H274" s="150">
        <v>0</v>
      </c>
      <c r="I274" s="150">
        <v>3.19</v>
      </c>
      <c r="J274" s="171">
        <f t="shared" si="12"/>
        <v>42.04</v>
      </c>
      <c r="K274" s="171">
        <f t="shared" si="13"/>
        <v>452.52</v>
      </c>
      <c r="L274" s="171">
        <f t="shared" si="14"/>
        <v>497.77200000000005</v>
      </c>
      <c r="M274" s="173" t="s">
        <v>58</v>
      </c>
    </row>
    <row r="275" spans="1:13" ht="16.5" x14ac:dyDescent="0.3">
      <c r="A275" s="146">
        <v>274</v>
      </c>
      <c r="B275" s="146" t="s">
        <v>89</v>
      </c>
      <c r="C275" s="146">
        <v>2307</v>
      </c>
      <c r="D275" s="146" t="s">
        <v>60</v>
      </c>
      <c r="E275" s="150">
        <v>38.85</v>
      </c>
      <c r="F275" s="150">
        <v>0</v>
      </c>
      <c r="G275" s="150">
        <v>0</v>
      </c>
      <c r="H275" s="150">
        <v>0</v>
      </c>
      <c r="I275" s="150">
        <v>3.19</v>
      </c>
      <c r="J275" s="171">
        <f t="shared" si="12"/>
        <v>42.04</v>
      </c>
      <c r="K275" s="171">
        <f t="shared" si="13"/>
        <v>452.52</v>
      </c>
      <c r="L275" s="171">
        <f t="shared" si="14"/>
        <v>497.77200000000005</v>
      </c>
      <c r="M275" s="173" t="s">
        <v>58</v>
      </c>
    </row>
    <row r="276" spans="1:13" ht="16.5" x14ac:dyDescent="0.3">
      <c r="A276" s="146">
        <v>275</v>
      </c>
      <c r="B276" s="146" t="s">
        <v>89</v>
      </c>
      <c r="C276" s="146">
        <v>2308</v>
      </c>
      <c r="D276" s="146" t="s">
        <v>60</v>
      </c>
      <c r="E276" s="150">
        <v>38.85</v>
      </c>
      <c r="F276" s="150">
        <v>0</v>
      </c>
      <c r="G276" s="150">
        <v>0</v>
      </c>
      <c r="H276" s="150">
        <v>0</v>
      </c>
      <c r="I276" s="150">
        <v>3.19</v>
      </c>
      <c r="J276" s="171">
        <f t="shared" si="12"/>
        <v>42.04</v>
      </c>
      <c r="K276" s="171">
        <f t="shared" si="13"/>
        <v>452.52</v>
      </c>
      <c r="L276" s="171">
        <f t="shared" si="14"/>
        <v>497.77200000000005</v>
      </c>
      <c r="M276" s="173" t="s">
        <v>58</v>
      </c>
    </row>
    <row r="277" spans="1:13" ht="16.5" x14ac:dyDescent="0.3">
      <c r="A277" s="146">
        <v>276</v>
      </c>
      <c r="B277" s="146" t="s">
        <v>89</v>
      </c>
      <c r="C277" s="146">
        <v>2309</v>
      </c>
      <c r="D277" s="146" t="s">
        <v>60</v>
      </c>
      <c r="E277" s="150">
        <v>38.85</v>
      </c>
      <c r="F277" s="150">
        <v>0</v>
      </c>
      <c r="G277" s="150">
        <v>0</v>
      </c>
      <c r="H277" s="150">
        <v>0</v>
      </c>
      <c r="I277" s="150">
        <v>3.19</v>
      </c>
      <c r="J277" s="171">
        <f t="shared" si="12"/>
        <v>42.04</v>
      </c>
      <c r="K277" s="171">
        <f t="shared" si="13"/>
        <v>452.52</v>
      </c>
      <c r="L277" s="171">
        <f t="shared" si="14"/>
        <v>497.77200000000005</v>
      </c>
      <c r="M277" s="173" t="s">
        <v>58</v>
      </c>
    </row>
    <row r="278" spans="1:13" ht="16.5" x14ac:dyDescent="0.3">
      <c r="A278" s="146">
        <v>277</v>
      </c>
      <c r="B278" s="146" t="s">
        <v>89</v>
      </c>
      <c r="C278" s="146">
        <v>2310</v>
      </c>
      <c r="D278" s="146" t="s">
        <v>60</v>
      </c>
      <c r="E278" s="150">
        <v>38.85</v>
      </c>
      <c r="F278" s="150">
        <v>0</v>
      </c>
      <c r="G278" s="150">
        <v>0</v>
      </c>
      <c r="H278" s="150">
        <v>0</v>
      </c>
      <c r="I278" s="150">
        <v>3.19</v>
      </c>
      <c r="J278" s="171">
        <f t="shared" si="12"/>
        <v>42.04</v>
      </c>
      <c r="K278" s="171">
        <f t="shared" si="13"/>
        <v>452.52</v>
      </c>
      <c r="L278" s="171">
        <f t="shared" si="14"/>
        <v>497.77200000000005</v>
      </c>
      <c r="M278" s="173" t="s">
        <v>58</v>
      </c>
    </row>
    <row r="279" spans="1:13" ht="16.5" x14ac:dyDescent="0.3">
      <c r="A279" s="146">
        <v>278</v>
      </c>
      <c r="B279" s="146" t="s">
        <v>89</v>
      </c>
      <c r="C279" s="146">
        <v>2311</v>
      </c>
      <c r="D279" s="146" t="s">
        <v>60</v>
      </c>
      <c r="E279" s="150">
        <v>38.85</v>
      </c>
      <c r="F279" s="150">
        <v>0</v>
      </c>
      <c r="G279" s="150">
        <v>0</v>
      </c>
      <c r="H279" s="150">
        <v>0</v>
      </c>
      <c r="I279" s="150">
        <v>3.19</v>
      </c>
      <c r="J279" s="171">
        <f t="shared" si="12"/>
        <v>42.04</v>
      </c>
      <c r="K279" s="171">
        <f t="shared" si="13"/>
        <v>452.52</v>
      </c>
      <c r="L279" s="171">
        <f t="shared" si="14"/>
        <v>497.77200000000005</v>
      </c>
      <c r="M279" s="173" t="s">
        <v>58</v>
      </c>
    </row>
    <row r="280" spans="1:13" ht="16.5" x14ac:dyDescent="0.3">
      <c r="A280" s="146">
        <v>279</v>
      </c>
      <c r="B280" s="146" t="s">
        <v>89</v>
      </c>
      <c r="C280" s="146">
        <v>2312</v>
      </c>
      <c r="D280" s="146" t="s">
        <v>60</v>
      </c>
      <c r="E280" s="150">
        <v>38.85</v>
      </c>
      <c r="F280" s="150">
        <v>0</v>
      </c>
      <c r="G280" s="150">
        <v>0</v>
      </c>
      <c r="H280" s="150">
        <v>0</v>
      </c>
      <c r="I280" s="150">
        <v>3.19</v>
      </c>
      <c r="J280" s="171">
        <f t="shared" si="12"/>
        <v>42.04</v>
      </c>
      <c r="K280" s="171">
        <f t="shared" si="13"/>
        <v>452.52</v>
      </c>
      <c r="L280" s="171">
        <f t="shared" si="14"/>
        <v>497.77200000000005</v>
      </c>
      <c r="M280" s="173" t="s">
        <v>58</v>
      </c>
    </row>
    <row r="281" spans="1:13" ht="16.5" hidden="1" x14ac:dyDescent="0.2">
      <c r="A281" s="214" t="s">
        <v>20</v>
      </c>
      <c r="B281" s="215"/>
      <c r="C281" s="215"/>
      <c r="D281" s="216"/>
      <c r="E281" s="177">
        <f t="shared" ref="E281:L281" si="15">SUM(E2:E280)</f>
        <v>10462.160000000047</v>
      </c>
      <c r="F281" s="177">
        <f t="shared" si="15"/>
        <v>85.98</v>
      </c>
      <c r="G281" s="177">
        <f t="shared" si="15"/>
        <v>230.44</v>
      </c>
      <c r="H281" s="177">
        <f t="shared" si="15"/>
        <v>95.26</v>
      </c>
      <c r="I281" s="177">
        <f t="shared" si="15"/>
        <v>791.12000000000444</v>
      </c>
      <c r="J281" s="177">
        <f t="shared" si="15"/>
        <v>11664.96000000005</v>
      </c>
      <c r="K281" s="177">
        <f t="shared" si="15"/>
        <v>125562.14000000013</v>
      </c>
      <c r="L281" s="177">
        <f t="shared" si="15"/>
        <v>138118.3539999995</v>
      </c>
      <c r="M281" s="175"/>
    </row>
  </sheetData>
  <autoFilter ref="A1:M281" xr:uid="{6C564933-02AA-47EB-B5B1-B638F36ED126}">
    <filterColumn colId="12">
      <filters>
        <filter val="Unsold"/>
      </filters>
    </filterColumn>
  </autoFilter>
  <mergeCells count="1">
    <mergeCell ref="A281:D28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CABB4-CC43-418B-AAB5-51F8E359E7C9}">
  <sheetPr filterMode="1"/>
  <dimension ref="A1:M190"/>
  <sheetViews>
    <sheetView topLeftCell="A157" workbookViewId="0">
      <selection sqref="A1:L189"/>
    </sheetView>
  </sheetViews>
  <sheetFormatPr defaultRowHeight="14.25" x14ac:dyDescent="0.2"/>
  <cols>
    <col min="1" max="1" width="4.5" style="178" customWidth="1"/>
    <col min="2" max="2" width="10.125" style="178" customWidth="1"/>
    <col min="3" max="3" width="10.875" style="178" customWidth="1"/>
    <col min="4" max="4" width="6.5" style="178" bestFit="1" customWidth="1"/>
    <col min="5" max="5" width="12.5" customWidth="1"/>
    <col min="6" max="6" width="10.875" style="178" customWidth="1"/>
    <col min="7" max="7" width="10.25" style="178" customWidth="1"/>
    <col min="8" max="8" width="11.375" style="178" customWidth="1"/>
    <col min="9" max="9" width="12" style="178" customWidth="1"/>
    <col min="10" max="10" width="11.875" style="178" customWidth="1"/>
    <col min="11" max="11" width="13.125" style="178" customWidth="1"/>
    <col min="12" max="12" width="11.5" style="178" customWidth="1"/>
    <col min="13" max="13" width="6.5" style="178" bestFit="1" customWidth="1"/>
    <col min="14" max="16384" width="9" style="178"/>
  </cols>
  <sheetData>
    <row r="1" spans="1:13" ht="33" x14ac:dyDescent="0.2">
      <c r="A1" s="145" t="s">
        <v>50</v>
      </c>
      <c r="B1" s="145" t="s">
        <v>33</v>
      </c>
      <c r="C1" s="145" t="s">
        <v>192</v>
      </c>
      <c r="D1" s="145" t="s">
        <v>64</v>
      </c>
      <c r="E1" s="145" t="s">
        <v>182</v>
      </c>
      <c r="F1" s="145" t="s">
        <v>184</v>
      </c>
      <c r="G1" s="145" t="s">
        <v>185</v>
      </c>
      <c r="H1" s="145" t="s">
        <v>186</v>
      </c>
      <c r="I1" s="145" t="s">
        <v>187</v>
      </c>
      <c r="J1" s="145" t="s">
        <v>188</v>
      </c>
      <c r="K1" s="145" t="s">
        <v>189</v>
      </c>
      <c r="L1" s="145" t="s">
        <v>190</v>
      </c>
      <c r="M1" s="145" t="s">
        <v>183</v>
      </c>
    </row>
    <row r="2" spans="1:13" ht="16.5" x14ac:dyDescent="0.3">
      <c r="A2" s="146">
        <v>1</v>
      </c>
      <c r="B2" s="170" t="s">
        <v>63</v>
      </c>
      <c r="C2" s="146">
        <v>17</v>
      </c>
      <c r="D2" s="146" t="s">
        <v>57</v>
      </c>
      <c r="E2" s="150">
        <v>107.1</v>
      </c>
      <c r="F2" s="150">
        <v>0</v>
      </c>
      <c r="G2" s="150">
        <v>0</v>
      </c>
      <c r="H2" s="150">
        <v>0</v>
      </c>
      <c r="I2" s="150">
        <v>0</v>
      </c>
      <c r="J2" s="150">
        <f>SUM(E2:I2)</f>
        <v>107.1</v>
      </c>
      <c r="K2" s="171">
        <f>ROUND(J2*10.764,2)</f>
        <v>1152.82</v>
      </c>
      <c r="L2" s="171">
        <f>K2*1.1</f>
        <v>1268.1020000000001</v>
      </c>
      <c r="M2" s="173" t="s">
        <v>58</v>
      </c>
    </row>
    <row r="3" spans="1:13" ht="16.5" x14ac:dyDescent="0.3">
      <c r="A3" s="146">
        <v>2</v>
      </c>
      <c r="B3" s="170" t="s">
        <v>63</v>
      </c>
      <c r="C3" s="146">
        <v>18</v>
      </c>
      <c r="D3" s="146" t="s">
        <v>57</v>
      </c>
      <c r="E3" s="150">
        <v>30.27</v>
      </c>
      <c r="F3" s="150">
        <v>0</v>
      </c>
      <c r="G3" s="150">
        <v>0</v>
      </c>
      <c r="H3" s="150">
        <v>0</v>
      </c>
      <c r="I3" s="150">
        <v>0</v>
      </c>
      <c r="J3" s="150">
        <f t="shared" ref="J3:J66" si="0">SUM(E3:I3)</f>
        <v>30.27</v>
      </c>
      <c r="K3" s="171">
        <f t="shared" ref="K3:K66" si="1">ROUND(J3*10.764,2)</f>
        <v>325.83</v>
      </c>
      <c r="L3" s="171">
        <f t="shared" ref="L3:L66" si="2">K3*1.1</f>
        <v>358.41300000000001</v>
      </c>
      <c r="M3" s="173" t="s">
        <v>58</v>
      </c>
    </row>
    <row r="4" spans="1:13" ht="16.5" x14ac:dyDescent="0.3">
      <c r="A4" s="146">
        <v>3</v>
      </c>
      <c r="B4" s="170" t="s">
        <v>63</v>
      </c>
      <c r="C4" s="146">
        <v>19</v>
      </c>
      <c r="D4" s="146" t="s">
        <v>57</v>
      </c>
      <c r="E4" s="150">
        <v>51.58</v>
      </c>
      <c r="F4" s="150">
        <v>0</v>
      </c>
      <c r="G4" s="150">
        <v>0</v>
      </c>
      <c r="H4" s="150">
        <v>0</v>
      </c>
      <c r="I4" s="150">
        <v>0</v>
      </c>
      <c r="J4" s="150">
        <f t="shared" si="0"/>
        <v>51.58</v>
      </c>
      <c r="K4" s="171">
        <f t="shared" si="1"/>
        <v>555.21</v>
      </c>
      <c r="L4" s="171">
        <f t="shared" si="2"/>
        <v>610.73100000000011</v>
      </c>
      <c r="M4" s="173" t="s">
        <v>58</v>
      </c>
    </row>
    <row r="5" spans="1:13" ht="16.5" x14ac:dyDescent="0.3">
      <c r="A5" s="146">
        <v>4</v>
      </c>
      <c r="B5" s="170" t="s">
        <v>63</v>
      </c>
      <c r="C5" s="146">
        <v>20</v>
      </c>
      <c r="D5" s="146" t="s">
        <v>57</v>
      </c>
      <c r="E5" s="150">
        <v>17.579999999999998</v>
      </c>
      <c r="F5" s="150">
        <v>0</v>
      </c>
      <c r="G5" s="150">
        <v>0</v>
      </c>
      <c r="H5" s="150">
        <v>0</v>
      </c>
      <c r="I5" s="150">
        <v>0</v>
      </c>
      <c r="J5" s="150">
        <f t="shared" si="0"/>
        <v>17.579999999999998</v>
      </c>
      <c r="K5" s="171">
        <f t="shared" si="1"/>
        <v>189.23</v>
      </c>
      <c r="L5" s="171">
        <f t="shared" si="2"/>
        <v>208.15299999999999</v>
      </c>
      <c r="M5" s="173" t="s">
        <v>58</v>
      </c>
    </row>
    <row r="6" spans="1:13" ht="16.5" x14ac:dyDescent="0.3">
      <c r="A6" s="146">
        <v>5</v>
      </c>
      <c r="B6" s="170" t="s">
        <v>63</v>
      </c>
      <c r="C6" s="146">
        <v>21</v>
      </c>
      <c r="D6" s="146" t="s">
        <v>57</v>
      </c>
      <c r="E6" s="150">
        <v>51.58</v>
      </c>
      <c r="F6" s="150">
        <v>0</v>
      </c>
      <c r="G6" s="150">
        <v>0</v>
      </c>
      <c r="H6" s="150">
        <v>0</v>
      </c>
      <c r="I6" s="150">
        <v>0</v>
      </c>
      <c r="J6" s="150">
        <f t="shared" si="0"/>
        <v>51.58</v>
      </c>
      <c r="K6" s="171">
        <f t="shared" si="1"/>
        <v>555.21</v>
      </c>
      <c r="L6" s="171">
        <f t="shared" si="2"/>
        <v>610.73100000000011</v>
      </c>
      <c r="M6" s="173" t="s">
        <v>58</v>
      </c>
    </row>
    <row r="7" spans="1:13" ht="16.5" x14ac:dyDescent="0.3">
      <c r="A7" s="146">
        <v>6</v>
      </c>
      <c r="B7" s="170" t="s">
        <v>63</v>
      </c>
      <c r="C7" s="146">
        <v>22</v>
      </c>
      <c r="D7" s="146" t="s">
        <v>57</v>
      </c>
      <c r="E7" s="150">
        <v>30.27</v>
      </c>
      <c r="F7" s="150">
        <v>0</v>
      </c>
      <c r="G7" s="150">
        <v>0</v>
      </c>
      <c r="H7" s="150">
        <v>0</v>
      </c>
      <c r="I7" s="150">
        <v>0</v>
      </c>
      <c r="J7" s="150">
        <f t="shared" si="0"/>
        <v>30.27</v>
      </c>
      <c r="K7" s="171">
        <f t="shared" si="1"/>
        <v>325.83</v>
      </c>
      <c r="L7" s="171">
        <f t="shared" si="2"/>
        <v>358.41300000000001</v>
      </c>
      <c r="M7" s="173" t="s">
        <v>58</v>
      </c>
    </row>
    <row r="8" spans="1:13" ht="16.5" x14ac:dyDescent="0.3">
      <c r="A8" s="146">
        <v>7</v>
      </c>
      <c r="B8" s="170" t="s">
        <v>63</v>
      </c>
      <c r="C8" s="146">
        <v>23</v>
      </c>
      <c r="D8" s="146" t="s">
        <v>57</v>
      </c>
      <c r="E8" s="150">
        <v>107.89</v>
      </c>
      <c r="F8" s="150">
        <v>0</v>
      </c>
      <c r="G8" s="150">
        <v>0</v>
      </c>
      <c r="H8" s="150">
        <v>0</v>
      </c>
      <c r="I8" s="150">
        <v>0</v>
      </c>
      <c r="J8" s="150">
        <f t="shared" si="0"/>
        <v>107.89</v>
      </c>
      <c r="K8" s="171">
        <f t="shared" si="1"/>
        <v>1161.33</v>
      </c>
      <c r="L8" s="171">
        <f t="shared" si="2"/>
        <v>1277.463</v>
      </c>
      <c r="M8" s="173" t="s">
        <v>58</v>
      </c>
    </row>
    <row r="9" spans="1:13" ht="16.5" x14ac:dyDescent="0.3">
      <c r="A9" s="146">
        <v>8</v>
      </c>
      <c r="B9" s="170" t="s">
        <v>191</v>
      </c>
      <c r="C9" s="146">
        <v>17</v>
      </c>
      <c r="D9" s="146" t="s">
        <v>57</v>
      </c>
      <c r="E9" s="150">
        <v>0</v>
      </c>
      <c r="F9" s="150">
        <v>0</v>
      </c>
      <c r="G9" s="150">
        <v>38.520000000000003</v>
      </c>
      <c r="H9" s="150">
        <v>0</v>
      </c>
      <c r="I9" s="150">
        <v>0</v>
      </c>
      <c r="J9" s="150">
        <f t="shared" si="0"/>
        <v>38.520000000000003</v>
      </c>
      <c r="K9" s="171">
        <f t="shared" si="1"/>
        <v>414.63</v>
      </c>
      <c r="L9" s="171">
        <f t="shared" si="2"/>
        <v>456.09300000000002</v>
      </c>
      <c r="M9" s="173" t="s">
        <v>58</v>
      </c>
    </row>
    <row r="10" spans="1:13" ht="16.5" x14ac:dyDescent="0.3">
      <c r="A10" s="146">
        <v>9</v>
      </c>
      <c r="B10" s="170" t="s">
        <v>191</v>
      </c>
      <c r="C10" s="146">
        <v>18</v>
      </c>
      <c r="D10" s="146" t="s">
        <v>57</v>
      </c>
      <c r="E10" s="150">
        <v>0</v>
      </c>
      <c r="F10" s="150">
        <v>0</v>
      </c>
      <c r="G10" s="150">
        <v>14.78</v>
      </c>
      <c r="H10" s="150">
        <v>0</v>
      </c>
      <c r="I10" s="150">
        <v>0</v>
      </c>
      <c r="J10" s="150">
        <f t="shared" si="0"/>
        <v>14.78</v>
      </c>
      <c r="K10" s="171">
        <f t="shared" si="1"/>
        <v>159.09</v>
      </c>
      <c r="L10" s="171">
        <f t="shared" si="2"/>
        <v>174.99900000000002</v>
      </c>
      <c r="M10" s="173" t="s">
        <v>58</v>
      </c>
    </row>
    <row r="11" spans="1:13" ht="16.5" x14ac:dyDescent="0.3">
      <c r="A11" s="146">
        <v>10</v>
      </c>
      <c r="B11" s="170" t="s">
        <v>191</v>
      </c>
      <c r="C11" s="146">
        <v>19</v>
      </c>
      <c r="D11" s="146" t="s">
        <v>57</v>
      </c>
      <c r="E11" s="150">
        <v>0</v>
      </c>
      <c r="F11" s="150">
        <v>0</v>
      </c>
      <c r="G11" s="150">
        <v>25.3</v>
      </c>
      <c r="H11" s="150">
        <v>0</v>
      </c>
      <c r="I11" s="150">
        <v>0</v>
      </c>
      <c r="J11" s="150">
        <f t="shared" si="0"/>
        <v>25.3</v>
      </c>
      <c r="K11" s="171">
        <f t="shared" si="1"/>
        <v>272.33</v>
      </c>
      <c r="L11" s="171">
        <f t="shared" si="2"/>
        <v>299.56299999999999</v>
      </c>
      <c r="M11" s="173" t="s">
        <v>58</v>
      </c>
    </row>
    <row r="12" spans="1:13" ht="16.5" x14ac:dyDescent="0.3">
      <c r="A12" s="146">
        <v>11</v>
      </c>
      <c r="B12" s="170" t="s">
        <v>191</v>
      </c>
      <c r="C12" s="146">
        <v>20</v>
      </c>
      <c r="D12" s="146" t="s">
        <v>57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f t="shared" si="0"/>
        <v>0</v>
      </c>
      <c r="K12" s="171">
        <f t="shared" si="1"/>
        <v>0</v>
      </c>
      <c r="L12" s="171">
        <f t="shared" si="2"/>
        <v>0</v>
      </c>
      <c r="M12" s="173" t="s">
        <v>58</v>
      </c>
    </row>
    <row r="13" spans="1:13" ht="16.5" x14ac:dyDescent="0.3">
      <c r="A13" s="146">
        <v>12</v>
      </c>
      <c r="B13" s="170" t="s">
        <v>191</v>
      </c>
      <c r="C13" s="146">
        <v>21</v>
      </c>
      <c r="D13" s="146" t="s">
        <v>57</v>
      </c>
      <c r="E13" s="150">
        <v>0</v>
      </c>
      <c r="F13" s="150">
        <v>0</v>
      </c>
      <c r="G13" s="150">
        <v>25.3</v>
      </c>
      <c r="H13" s="150">
        <v>0</v>
      </c>
      <c r="I13" s="150">
        <v>0</v>
      </c>
      <c r="J13" s="150">
        <f t="shared" si="0"/>
        <v>25.3</v>
      </c>
      <c r="K13" s="171">
        <f t="shared" si="1"/>
        <v>272.33</v>
      </c>
      <c r="L13" s="171">
        <f t="shared" si="2"/>
        <v>299.56299999999999</v>
      </c>
      <c r="M13" s="173" t="s">
        <v>58</v>
      </c>
    </row>
    <row r="14" spans="1:13" ht="16.5" x14ac:dyDescent="0.3">
      <c r="A14" s="146">
        <v>13</v>
      </c>
      <c r="B14" s="170" t="s">
        <v>191</v>
      </c>
      <c r="C14" s="146">
        <v>22</v>
      </c>
      <c r="D14" s="146" t="s">
        <v>57</v>
      </c>
      <c r="E14" s="150">
        <v>0</v>
      </c>
      <c r="F14" s="150">
        <v>0</v>
      </c>
      <c r="G14" s="150">
        <v>14.78</v>
      </c>
      <c r="H14" s="150">
        <v>0</v>
      </c>
      <c r="I14" s="150">
        <v>0</v>
      </c>
      <c r="J14" s="150">
        <f t="shared" si="0"/>
        <v>14.78</v>
      </c>
      <c r="K14" s="171">
        <f t="shared" si="1"/>
        <v>159.09</v>
      </c>
      <c r="L14" s="171">
        <f t="shared" si="2"/>
        <v>174.99900000000002</v>
      </c>
      <c r="M14" s="173" t="s">
        <v>58</v>
      </c>
    </row>
    <row r="15" spans="1:13" ht="16.5" x14ac:dyDescent="0.3">
      <c r="A15" s="146">
        <v>14</v>
      </c>
      <c r="B15" s="170" t="s">
        <v>191</v>
      </c>
      <c r="C15" s="146">
        <v>23</v>
      </c>
      <c r="D15" s="146" t="s">
        <v>57</v>
      </c>
      <c r="E15" s="150">
        <v>0</v>
      </c>
      <c r="F15" s="150">
        <v>0</v>
      </c>
      <c r="G15" s="150">
        <v>53.28</v>
      </c>
      <c r="H15" s="150">
        <v>0</v>
      </c>
      <c r="I15" s="150">
        <v>0</v>
      </c>
      <c r="J15" s="150">
        <f t="shared" si="0"/>
        <v>53.28</v>
      </c>
      <c r="K15" s="171">
        <f t="shared" si="1"/>
        <v>573.51</v>
      </c>
      <c r="L15" s="171">
        <f t="shared" si="2"/>
        <v>630.86099999999999</v>
      </c>
      <c r="M15" s="173" t="s">
        <v>58</v>
      </c>
    </row>
    <row r="16" spans="1:13" ht="16.5" x14ac:dyDescent="0.3">
      <c r="A16" s="146">
        <v>15</v>
      </c>
      <c r="B16" s="179" t="s">
        <v>68</v>
      </c>
      <c r="C16" s="146">
        <v>116</v>
      </c>
      <c r="D16" s="146" t="s">
        <v>152</v>
      </c>
      <c r="E16" s="150">
        <v>24.43</v>
      </c>
      <c r="F16" s="150">
        <v>11.48</v>
      </c>
      <c r="G16" s="150">
        <v>0</v>
      </c>
      <c r="H16" s="150">
        <v>0</v>
      </c>
      <c r="I16" s="150">
        <v>0</v>
      </c>
      <c r="J16" s="150">
        <f t="shared" si="0"/>
        <v>35.909999999999997</v>
      </c>
      <c r="K16" s="171">
        <f t="shared" si="1"/>
        <v>386.54</v>
      </c>
      <c r="L16" s="171">
        <f t="shared" si="2"/>
        <v>425.19400000000007</v>
      </c>
      <c r="M16" s="173" t="s">
        <v>58</v>
      </c>
    </row>
    <row r="17" spans="1:13" ht="16.5" x14ac:dyDescent="0.3">
      <c r="A17" s="146">
        <v>16</v>
      </c>
      <c r="B17" s="179" t="s">
        <v>68</v>
      </c>
      <c r="C17" s="146">
        <v>117</v>
      </c>
      <c r="D17" s="146" t="s">
        <v>152</v>
      </c>
      <c r="E17" s="150">
        <v>20.76</v>
      </c>
      <c r="F17" s="150">
        <v>9.76</v>
      </c>
      <c r="G17" s="150">
        <v>0</v>
      </c>
      <c r="H17" s="150">
        <v>0</v>
      </c>
      <c r="I17" s="150">
        <v>0</v>
      </c>
      <c r="J17" s="150">
        <f t="shared" si="0"/>
        <v>30.520000000000003</v>
      </c>
      <c r="K17" s="171">
        <f t="shared" si="1"/>
        <v>328.52</v>
      </c>
      <c r="L17" s="171">
        <f t="shared" si="2"/>
        <v>361.37200000000001</v>
      </c>
      <c r="M17" s="173" t="s">
        <v>58</v>
      </c>
    </row>
    <row r="18" spans="1:13" ht="16.5" x14ac:dyDescent="0.3">
      <c r="A18" s="146">
        <v>17</v>
      </c>
      <c r="B18" s="179" t="s">
        <v>68</v>
      </c>
      <c r="C18" s="146">
        <v>118</v>
      </c>
      <c r="D18" s="146" t="s">
        <v>152</v>
      </c>
      <c r="E18" s="150">
        <v>20.84</v>
      </c>
      <c r="F18" s="150">
        <v>9.8000000000000007</v>
      </c>
      <c r="G18" s="150">
        <v>0</v>
      </c>
      <c r="H18" s="150">
        <v>0</v>
      </c>
      <c r="I18" s="150">
        <v>0</v>
      </c>
      <c r="J18" s="150">
        <f t="shared" si="0"/>
        <v>30.64</v>
      </c>
      <c r="K18" s="171">
        <f t="shared" si="1"/>
        <v>329.81</v>
      </c>
      <c r="L18" s="171">
        <f t="shared" si="2"/>
        <v>362.79100000000005</v>
      </c>
      <c r="M18" s="173" t="s">
        <v>58</v>
      </c>
    </row>
    <row r="19" spans="1:13" ht="16.5" x14ac:dyDescent="0.3">
      <c r="A19" s="146">
        <v>18</v>
      </c>
      <c r="B19" s="179" t="s">
        <v>68</v>
      </c>
      <c r="C19" s="146">
        <v>119</v>
      </c>
      <c r="D19" s="146" t="s">
        <v>152</v>
      </c>
      <c r="E19" s="150">
        <v>20.84</v>
      </c>
      <c r="F19" s="150">
        <v>9.8000000000000007</v>
      </c>
      <c r="G19" s="150">
        <v>0</v>
      </c>
      <c r="H19" s="150">
        <v>0</v>
      </c>
      <c r="I19" s="150">
        <v>0</v>
      </c>
      <c r="J19" s="150">
        <f t="shared" si="0"/>
        <v>30.64</v>
      </c>
      <c r="K19" s="171">
        <f t="shared" si="1"/>
        <v>329.81</v>
      </c>
      <c r="L19" s="171">
        <f t="shared" si="2"/>
        <v>362.79100000000005</v>
      </c>
      <c r="M19" s="173" t="s">
        <v>58</v>
      </c>
    </row>
    <row r="20" spans="1:13" ht="16.5" x14ac:dyDescent="0.3">
      <c r="A20" s="146">
        <v>19</v>
      </c>
      <c r="B20" s="179" t="s">
        <v>68</v>
      </c>
      <c r="C20" s="146">
        <v>120</v>
      </c>
      <c r="D20" s="146" t="s">
        <v>152</v>
      </c>
      <c r="E20" s="150">
        <v>20.76</v>
      </c>
      <c r="F20" s="150">
        <v>9.76</v>
      </c>
      <c r="G20" s="150">
        <v>0</v>
      </c>
      <c r="H20" s="150">
        <v>0</v>
      </c>
      <c r="I20" s="150">
        <v>0</v>
      </c>
      <c r="J20" s="150">
        <f t="shared" si="0"/>
        <v>30.520000000000003</v>
      </c>
      <c r="K20" s="171">
        <f t="shared" si="1"/>
        <v>328.52</v>
      </c>
      <c r="L20" s="171">
        <f t="shared" si="2"/>
        <v>361.37200000000001</v>
      </c>
      <c r="M20" s="173" t="s">
        <v>58</v>
      </c>
    </row>
    <row r="21" spans="1:13" ht="16.5" x14ac:dyDescent="0.3">
      <c r="A21" s="146">
        <v>20</v>
      </c>
      <c r="B21" s="179" t="s">
        <v>68</v>
      </c>
      <c r="C21" s="146">
        <v>121</v>
      </c>
      <c r="D21" s="146" t="s">
        <v>152</v>
      </c>
      <c r="E21" s="150">
        <v>24.43</v>
      </c>
      <c r="F21" s="150">
        <v>11.48</v>
      </c>
      <c r="G21" s="150">
        <v>0</v>
      </c>
      <c r="H21" s="150">
        <v>0</v>
      </c>
      <c r="I21" s="150">
        <v>0</v>
      </c>
      <c r="J21" s="150">
        <f t="shared" si="0"/>
        <v>35.909999999999997</v>
      </c>
      <c r="K21" s="171">
        <f t="shared" si="1"/>
        <v>386.54</v>
      </c>
      <c r="L21" s="171">
        <f t="shared" si="2"/>
        <v>425.19400000000007</v>
      </c>
      <c r="M21" s="173" t="s">
        <v>58</v>
      </c>
    </row>
    <row r="22" spans="1:13" ht="16.5" x14ac:dyDescent="0.3">
      <c r="A22" s="146">
        <v>21</v>
      </c>
      <c r="B22" s="179" t="s">
        <v>69</v>
      </c>
      <c r="C22" s="146">
        <v>301</v>
      </c>
      <c r="D22" s="146" t="s">
        <v>59</v>
      </c>
      <c r="E22" s="150">
        <v>60.76</v>
      </c>
      <c r="F22" s="150">
        <v>0</v>
      </c>
      <c r="G22" s="150">
        <v>0</v>
      </c>
      <c r="H22" s="150">
        <v>22.21</v>
      </c>
      <c r="I22" s="150">
        <v>3.33</v>
      </c>
      <c r="J22" s="150">
        <f t="shared" si="0"/>
        <v>86.3</v>
      </c>
      <c r="K22" s="171">
        <f t="shared" si="1"/>
        <v>928.93</v>
      </c>
      <c r="L22" s="171">
        <f t="shared" si="2"/>
        <v>1021.823</v>
      </c>
      <c r="M22" s="173" t="s">
        <v>58</v>
      </c>
    </row>
    <row r="23" spans="1:13" ht="16.5" x14ac:dyDescent="0.3">
      <c r="A23" s="146">
        <v>22</v>
      </c>
      <c r="B23" s="179" t="s">
        <v>69</v>
      </c>
      <c r="C23" s="146">
        <v>302</v>
      </c>
      <c r="D23" s="146" t="s">
        <v>60</v>
      </c>
      <c r="E23" s="150">
        <v>41.28</v>
      </c>
      <c r="F23" s="150">
        <v>0</v>
      </c>
      <c r="G23" s="150">
        <v>0</v>
      </c>
      <c r="H23" s="150">
        <v>15.86</v>
      </c>
      <c r="I23" s="150">
        <v>3.19</v>
      </c>
      <c r="J23" s="150">
        <f t="shared" si="0"/>
        <v>60.33</v>
      </c>
      <c r="K23" s="171">
        <f t="shared" si="1"/>
        <v>649.39</v>
      </c>
      <c r="L23" s="171">
        <f t="shared" si="2"/>
        <v>714.32900000000006</v>
      </c>
      <c r="M23" s="173" t="s">
        <v>58</v>
      </c>
    </row>
    <row r="24" spans="1:13" ht="16.5" x14ac:dyDescent="0.3">
      <c r="A24" s="146">
        <v>23</v>
      </c>
      <c r="B24" s="179" t="s">
        <v>69</v>
      </c>
      <c r="C24" s="146">
        <v>303</v>
      </c>
      <c r="D24" s="146" t="s">
        <v>60</v>
      </c>
      <c r="E24" s="150">
        <v>41.28</v>
      </c>
      <c r="F24" s="150">
        <v>0</v>
      </c>
      <c r="G24" s="150">
        <v>0</v>
      </c>
      <c r="H24" s="150">
        <v>15.86</v>
      </c>
      <c r="I24" s="150">
        <v>3.19</v>
      </c>
      <c r="J24" s="150">
        <f t="shared" si="0"/>
        <v>60.33</v>
      </c>
      <c r="K24" s="171">
        <f t="shared" si="1"/>
        <v>649.39</v>
      </c>
      <c r="L24" s="171">
        <f t="shared" si="2"/>
        <v>714.32900000000006</v>
      </c>
      <c r="M24" s="173" t="s">
        <v>58</v>
      </c>
    </row>
    <row r="25" spans="1:13" ht="16.5" x14ac:dyDescent="0.3">
      <c r="A25" s="146">
        <v>24</v>
      </c>
      <c r="B25" s="179" t="s">
        <v>69</v>
      </c>
      <c r="C25" s="146">
        <v>304</v>
      </c>
      <c r="D25" s="146" t="s">
        <v>59</v>
      </c>
      <c r="E25" s="150">
        <v>60.76</v>
      </c>
      <c r="F25" s="150">
        <v>0</v>
      </c>
      <c r="G25" s="150">
        <v>0</v>
      </c>
      <c r="H25" s="150">
        <v>22.21</v>
      </c>
      <c r="I25" s="150">
        <v>3.33</v>
      </c>
      <c r="J25" s="150">
        <f t="shared" si="0"/>
        <v>86.3</v>
      </c>
      <c r="K25" s="171">
        <f t="shared" si="1"/>
        <v>928.93</v>
      </c>
      <c r="L25" s="171">
        <f t="shared" si="2"/>
        <v>1021.823</v>
      </c>
      <c r="M25" s="173" t="s">
        <v>58</v>
      </c>
    </row>
    <row r="26" spans="1:13" ht="16.5" x14ac:dyDescent="0.3">
      <c r="A26" s="146">
        <v>25</v>
      </c>
      <c r="B26" s="179" t="s">
        <v>69</v>
      </c>
      <c r="C26" s="146">
        <v>305</v>
      </c>
      <c r="D26" s="146" t="s">
        <v>59</v>
      </c>
      <c r="E26" s="150">
        <v>60.76</v>
      </c>
      <c r="F26" s="150">
        <v>0</v>
      </c>
      <c r="G26" s="150">
        <v>0</v>
      </c>
      <c r="H26" s="150">
        <v>0</v>
      </c>
      <c r="I26" s="150">
        <v>3.33</v>
      </c>
      <c r="J26" s="150">
        <f t="shared" si="0"/>
        <v>64.09</v>
      </c>
      <c r="K26" s="171">
        <f t="shared" si="1"/>
        <v>689.86</v>
      </c>
      <c r="L26" s="171">
        <f t="shared" si="2"/>
        <v>758.84600000000012</v>
      </c>
      <c r="M26" s="173" t="s">
        <v>58</v>
      </c>
    </row>
    <row r="27" spans="1:13" ht="16.5" x14ac:dyDescent="0.3">
      <c r="A27" s="146">
        <v>26</v>
      </c>
      <c r="B27" s="179" t="s">
        <v>69</v>
      </c>
      <c r="C27" s="146">
        <v>306</v>
      </c>
      <c r="D27" s="146" t="s">
        <v>60</v>
      </c>
      <c r="E27" s="150">
        <v>38.85</v>
      </c>
      <c r="F27" s="150">
        <v>0</v>
      </c>
      <c r="G27" s="150">
        <v>0</v>
      </c>
      <c r="H27" s="150">
        <v>0</v>
      </c>
      <c r="I27" s="150">
        <v>3.19</v>
      </c>
      <c r="J27" s="150">
        <f t="shared" si="0"/>
        <v>42.04</v>
      </c>
      <c r="K27" s="171">
        <f t="shared" si="1"/>
        <v>452.52</v>
      </c>
      <c r="L27" s="171">
        <f t="shared" si="2"/>
        <v>497.77200000000005</v>
      </c>
      <c r="M27" s="173" t="s">
        <v>58</v>
      </c>
    </row>
    <row r="28" spans="1:13" ht="16.5" x14ac:dyDescent="0.3">
      <c r="A28" s="146">
        <v>27</v>
      </c>
      <c r="B28" s="179" t="s">
        <v>69</v>
      </c>
      <c r="C28" s="146">
        <v>307</v>
      </c>
      <c r="D28" s="146" t="s">
        <v>60</v>
      </c>
      <c r="E28" s="150">
        <v>38.85</v>
      </c>
      <c r="F28" s="150">
        <v>0</v>
      </c>
      <c r="G28" s="150">
        <v>0</v>
      </c>
      <c r="H28" s="150">
        <v>0</v>
      </c>
      <c r="I28" s="150">
        <v>3.19</v>
      </c>
      <c r="J28" s="150">
        <f t="shared" si="0"/>
        <v>42.04</v>
      </c>
      <c r="K28" s="171">
        <f t="shared" si="1"/>
        <v>452.52</v>
      </c>
      <c r="L28" s="171">
        <f t="shared" si="2"/>
        <v>497.77200000000005</v>
      </c>
      <c r="M28" s="173" t="s">
        <v>58</v>
      </c>
    </row>
    <row r="29" spans="1:13" ht="16.5" x14ac:dyDescent="0.3">
      <c r="A29" s="146">
        <v>28</v>
      </c>
      <c r="B29" s="179" t="s">
        <v>69</v>
      </c>
      <c r="C29" s="146">
        <v>308</v>
      </c>
      <c r="D29" s="146" t="s">
        <v>59</v>
      </c>
      <c r="E29" s="150">
        <v>60.76</v>
      </c>
      <c r="F29" s="150">
        <v>0</v>
      </c>
      <c r="G29" s="150">
        <v>0</v>
      </c>
      <c r="H29" s="150">
        <v>0</v>
      </c>
      <c r="I29" s="150">
        <v>3.33</v>
      </c>
      <c r="J29" s="150">
        <f t="shared" si="0"/>
        <v>64.09</v>
      </c>
      <c r="K29" s="171">
        <f t="shared" si="1"/>
        <v>689.86</v>
      </c>
      <c r="L29" s="171">
        <f t="shared" si="2"/>
        <v>758.84600000000012</v>
      </c>
      <c r="M29" s="173" t="s">
        <v>58</v>
      </c>
    </row>
    <row r="30" spans="1:13" ht="16.5" x14ac:dyDescent="0.3">
      <c r="A30" s="146">
        <v>29</v>
      </c>
      <c r="B30" s="179" t="s">
        <v>153</v>
      </c>
      <c r="C30" s="146">
        <v>401</v>
      </c>
      <c r="D30" s="146" t="s">
        <v>59</v>
      </c>
      <c r="E30" s="150">
        <v>60.76</v>
      </c>
      <c r="F30" s="150">
        <v>0</v>
      </c>
      <c r="G30" s="150">
        <v>0</v>
      </c>
      <c r="H30" s="150">
        <v>0</v>
      </c>
      <c r="I30" s="150">
        <v>3.33</v>
      </c>
      <c r="J30" s="150">
        <f t="shared" si="0"/>
        <v>64.09</v>
      </c>
      <c r="K30" s="171">
        <f t="shared" si="1"/>
        <v>689.86</v>
      </c>
      <c r="L30" s="171">
        <f t="shared" si="2"/>
        <v>758.84600000000012</v>
      </c>
      <c r="M30" s="173" t="s">
        <v>58</v>
      </c>
    </row>
    <row r="31" spans="1:13" ht="16.5" x14ac:dyDescent="0.3">
      <c r="A31" s="146">
        <v>30</v>
      </c>
      <c r="B31" s="179" t="s">
        <v>153</v>
      </c>
      <c r="C31" s="146">
        <v>402</v>
      </c>
      <c r="D31" s="146" t="s">
        <v>60</v>
      </c>
      <c r="E31" s="150">
        <v>41.28</v>
      </c>
      <c r="F31" s="150">
        <v>0</v>
      </c>
      <c r="G31" s="150">
        <v>0</v>
      </c>
      <c r="H31" s="150">
        <v>0</v>
      </c>
      <c r="I31" s="150">
        <v>3.19</v>
      </c>
      <c r="J31" s="150">
        <f t="shared" si="0"/>
        <v>44.47</v>
      </c>
      <c r="K31" s="171">
        <f t="shared" si="1"/>
        <v>478.68</v>
      </c>
      <c r="L31" s="171">
        <f t="shared" si="2"/>
        <v>526.548</v>
      </c>
      <c r="M31" s="173" t="s">
        <v>58</v>
      </c>
    </row>
    <row r="32" spans="1:13" ht="16.5" x14ac:dyDescent="0.3">
      <c r="A32" s="146">
        <v>31</v>
      </c>
      <c r="B32" s="179" t="s">
        <v>153</v>
      </c>
      <c r="C32" s="146">
        <v>403</v>
      </c>
      <c r="D32" s="146" t="s">
        <v>60</v>
      </c>
      <c r="E32" s="150">
        <v>41.28</v>
      </c>
      <c r="F32" s="150">
        <v>0</v>
      </c>
      <c r="G32" s="150">
        <v>0</v>
      </c>
      <c r="H32" s="150">
        <v>0</v>
      </c>
      <c r="I32" s="150">
        <v>3.19</v>
      </c>
      <c r="J32" s="150">
        <f t="shared" si="0"/>
        <v>44.47</v>
      </c>
      <c r="K32" s="171">
        <f t="shared" si="1"/>
        <v>478.68</v>
      </c>
      <c r="L32" s="171">
        <f t="shared" si="2"/>
        <v>526.548</v>
      </c>
      <c r="M32" s="173" t="s">
        <v>58</v>
      </c>
    </row>
    <row r="33" spans="1:13" ht="16.5" x14ac:dyDescent="0.3">
      <c r="A33" s="146">
        <v>32</v>
      </c>
      <c r="B33" s="179" t="s">
        <v>153</v>
      </c>
      <c r="C33" s="146">
        <v>404</v>
      </c>
      <c r="D33" s="146" t="s">
        <v>59</v>
      </c>
      <c r="E33" s="150">
        <v>60.76</v>
      </c>
      <c r="F33" s="150">
        <v>0</v>
      </c>
      <c r="G33" s="150">
        <v>0</v>
      </c>
      <c r="H33" s="150">
        <v>0</v>
      </c>
      <c r="I33" s="150">
        <v>3.33</v>
      </c>
      <c r="J33" s="150">
        <f t="shared" si="0"/>
        <v>64.09</v>
      </c>
      <c r="K33" s="171">
        <f t="shared" si="1"/>
        <v>689.86</v>
      </c>
      <c r="L33" s="171">
        <f t="shared" si="2"/>
        <v>758.84600000000012</v>
      </c>
      <c r="M33" s="173" t="s">
        <v>58</v>
      </c>
    </row>
    <row r="34" spans="1:13" ht="16.5" x14ac:dyDescent="0.3">
      <c r="A34" s="146">
        <v>33</v>
      </c>
      <c r="B34" s="179" t="s">
        <v>153</v>
      </c>
      <c r="C34" s="146">
        <v>405</v>
      </c>
      <c r="D34" s="146" t="s">
        <v>59</v>
      </c>
      <c r="E34" s="150">
        <v>60.76</v>
      </c>
      <c r="F34" s="150">
        <v>0</v>
      </c>
      <c r="G34" s="150">
        <v>0</v>
      </c>
      <c r="H34" s="150">
        <v>0</v>
      </c>
      <c r="I34" s="150">
        <v>3.33</v>
      </c>
      <c r="J34" s="150">
        <f t="shared" si="0"/>
        <v>64.09</v>
      </c>
      <c r="K34" s="171">
        <f t="shared" si="1"/>
        <v>689.86</v>
      </c>
      <c r="L34" s="171">
        <f t="shared" si="2"/>
        <v>758.84600000000012</v>
      </c>
      <c r="M34" s="173" t="s">
        <v>58</v>
      </c>
    </row>
    <row r="35" spans="1:13" ht="16.5" x14ac:dyDescent="0.3">
      <c r="A35" s="146">
        <v>34</v>
      </c>
      <c r="B35" s="179" t="s">
        <v>153</v>
      </c>
      <c r="C35" s="146">
        <v>406</v>
      </c>
      <c r="D35" s="146" t="s">
        <v>60</v>
      </c>
      <c r="E35" s="150">
        <v>38.85</v>
      </c>
      <c r="F35" s="150">
        <v>0</v>
      </c>
      <c r="G35" s="150">
        <v>0</v>
      </c>
      <c r="H35" s="150">
        <v>0</v>
      </c>
      <c r="I35" s="150">
        <v>3.19</v>
      </c>
      <c r="J35" s="150">
        <f t="shared" si="0"/>
        <v>42.04</v>
      </c>
      <c r="K35" s="171">
        <f t="shared" si="1"/>
        <v>452.52</v>
      </c>
      <c r="L35" s="171">
        <f t="shared" si="2"/>
        <v>497.77200000000005</v>
      </c>
      <c r="M35" s="173" t="s">
        <v>58</v>
      </c>
    </row>
    <row r="36" spans="1:13" ht="16.5" x14ac:dyDescent="0.3">
      <c r="A36" s="146">
        <v>35</v>
      </c>
      <c r="B36" s="179" t="s">
        <v>153</v>
      </c>
      <c r="C36" s="146">
        <v>407</v>
      </c>
      <c r="D36" s="146" t="s">
        <v>60</v>
      </c>
      <c r="E36" s="150">
        <v>38.85</v>
      </c>
      <c r="F36" s="150">
        <v>0</v>
      </c>
      <c r="G36" s="150">
        <v>0</v>
      </c>
      <c r="H36" s="150">
        <v>0</v>
      </c>
      <c r="I36" s="150">
        <v>3.19</v>
      </c>
      <c r="J36" s="150">
        <f t="shared" si="0"/>
        <v>42.04</v>
      </c>
      <c r="K36" s="171">
        <f t="shared" si="1"/>
        <v>452.52</v>
      </c>
      <c r="L36" s="171">
        <f t="shared" si="2"/>
        <v>497.77200000000005</v>
      </c>
      <c r="M36" s="173" t="s">
        <v>58</v>
      </c>
    </row>
    <row r="37" spans="1:13" ht="16.5" x14ac:dyDescent="0.3">
      <c r="A37" s="146">
        <v>36</v>
      </c>
      <c r="B37" s="179" t="s">
        <v>153</v>
      </c>
      <c r="C37" s="146">
        <v>408</v>
      </c>
      <c r="D37" s="146" t="s">
        <v>59</v>
      </c>
      <c r="E37" s="150">
        <v>60.76</v>
      </c>
      <c r="F37" s="150">
        <v>0</v>
      </c>
      <c r="G37" s="150">
        <v>0</v>
      </c>
      <c r="H37" s="150">
        <v>0</v>
      </c>
      <c r="I37" s="150">
        <v>3.33</v>
      </c>
      <c r="J37" s="150">
        <f t="shared" si="0"/>
        <v>64.09</v>
      </c>
      <c r="K37" s="171">
        <f t="shared" si="1"/>
        <v>689.86</v>
      </c>
      <c r="L37" s="171">
        <f t="shared" si="2"/>
        <v>758.84600000000012</v>
      </c>
      <c r="M37" s="173" t="s">
        <v>58</v>
      </c>
    </row>
    <row r="38" spans="1:13" ht="16.5" x14ac:dyDescent="0.3">
      <c r="A38" s="146">
        <v>37</v>
      </c>
      <c r="B38" s="179" t="s">
        <v>154</v>
      </c>
      <c r="C38" s="146">
        <v>501</v>
      </c>
      <c r="D38" s="146" t="s">
        <v>59</v>
      </c>
      <c r="E38" s="150">
        <v>60.76</v>
      </c>
      <c r="F38" s="150">
        <v>0</v>
      </c>
      <c r="G38" s="150">
        <v>0</v>
      </c>
      <c r="H38" s="150">
        <v>0</v>
      </c>
      <c r="I38" s="150">
        <v>3.33</v>
      </c>
      <c r="J38" s="150">
        <f t="shared" si="0"/>
        <v>64.09</v>
      </c>
      <c r="K38" s="171">
        <f t="shared" si="1"/>
        <v>689.86</v>
      </c>
      <c r="L38" s="171">
        <f t="shared" si="2"/>
        <v>758.84600000000012</v>
      </c>
      <c r="M38" s="173" t="s">
        <v>58</v>
      </c>
    </row>
    <row r="39" spans="1:13" ht="16.5" x14ac:dyDescent="0.3">
      <c r="A39" s="146">
        <v>38</v>
      </c>
      <c r="B39" s="179" t="s">
        <v>154</v>
      </c>
      <c r="C39" s="146">
        <v>502</v>
      </c>
      <c r="D39" s="146" t="s">
        <v>60</v>
      </c>
      <c r="E39" s="150">
        <v>41.28</v>
      </c>
      <c r="F39" s="150">
        <v>0</v>
      </c>
      <c r="G39" s="150">
        <v>0</v>
      </c>
      <c r="H39" s="150">
        <v>0</v>
      </c>
      <c r="I39" s="150">
        <v>3.19</v>
      </c>
      <c r="J39" s="150">
        <f t="shared" si="0"/>
        <v>44.47</v>
      </c>
      <c r="K39" s="171">
        <f t="shared" si="1"/>
        <v>478.68</v>
      </c>
      <c r="L39" s="171">
        <f t="shared" si="2"/>
        <v>526.548</v>
      </c>
      <c r="M39" s="173" t="s">
        <v>58</v>
      </c>
    </row>
    <row r="40" spans="1:13" ht="16.5" x14ac:dyDescent="0.3">
      <c r="A40" s="146">
        <v>39</v>
      </c>
      <c r="B40" s="179" t="s">
        <v>154</v>
      </c>
      <c r="C40" s="146">
        <v>503</v>
      </c>
      <c r="D40" s="146" t="s">
        <v>60</v>
      </c>
      <c r="E40" s="150">
        <v>41.28</v>
      </c>
      <c r="F40" s="150">
        <v>0</v>
      </c>
      <c r="G40" s="150">
        <v>0</v>
      </c>
      <c r="H40" s="150">
        <v>0</v>
      </c>
      <c r="I40" s="150">
        <v>3.19</v>
      </c>
      <c r="J40" s="150">
        <f t="shared" si="0"/>
        <v>44.47</v>
      </c>
      <c r="K40" s="171">
        <f t="shared" si="1"/>
        <v>478.68</v>
      </c>
      <c r="L40" s="171">
        <f t="shared" si="2"/>
        <v>526.548</v>
      </c>
      <c r="M40" s="173" t="s">
        <v>58</v>
      </c>
    </row>
    <row r="41" spans="1:13" ht="16.5" x14ac:dyDescent="0.3">
      <c r="A41" s="146">
        <v>40</v>
      </c>
      <c r="B41" s="179" t="s">
        <v>154</v>
      </c>
      <c r="C41" s="146">
        <v>504</v>
      </c>
      <c r="D41" s="146" t="s">
        <v>59</v>
      </c>
      <c r="E41" s="150">
        <v>60.76</v>
      </c>
      <c r="F41" s="150">
        <v>0</v>
      </c>
      <c r="G41" s="150">
        <v>0</v>
      </c>
      <c r="H41" s="150">
        <v>0</v>
      </c>
      <c r="I41" s="150">
        <v>3.33</v>
      </c>
      <c r="J41" s="150">
        <f t="shared" si="0"/>
        <v>64.09</v>
      </c>
      <c r="K41" s="171">
        <f t="shared" si="1"/>
        <v>689.86</v>
      </c>
      <c r="L41" s="171">
        <f t="shared" si="2"/>
        <v>758.84600000000012</v>
      </c>
      <c r="M41" s="173" t="s">
        <v>58</v>
      </c>
    </row>
    <row r="42" spans="1:13" ht="16.5" x14ac:dyDescent="0.3">
      <c r="A42" s="146">
        <v>41</v>
      </c>
      <c r="B42" s="179" t="s">
        <v>154</v>
      </c>
      <c r="C42" s="146">
        <v>505</v>
      </c>
      <c r="D42" s="146" t="s">
        <v>59</v>
      </c>
      <c r="E42" s="150">
        <v>60.76</v>
      </c>
      <c r="F42" s="150">
        <v>0</v>
      </c>
      <c r="G42" s="150">
        <v>0</v>
      </c>
      <c r="H42" s="150">
        <v>0</v>
      </c>
      <c r="I42" s="150">
        <v>3.33</v>
      </c>
      <c r="J42" s="150">
        <f t="shared" si="0"/>
        <v>64.09</v>
      </c>
      <c r="K42" s="171">
        <f t="shared" si="1"/>
        <v>689.86</v>
      </c>
      <c r="L42" s="171">
        <f t="shared" si="2"/>
        <v>758.84600000000012</v>
      </c>
      <c r="M42" s="173" t="s">
        <v>58</v>
      </c>
    </row>
    <row r="43" spans="1:13" ht="16.5" x14ac:dyDescent="0.3">
      <c r="A43" s="146">
        <v>42</v>
      </c>
      <c r="B43" s="179" t="s">
        <v>154</v>
      </c>
      <c r="C43" s="146">
        <v>506</v>
      </c>
      <c r="D43" s="146" t="s">
        <v>60</v>
      </c>
      <c r="E43" s="150">
        <v>38.85</v>
      </c>
      <c r="F43" s="150">
        <v>0</v>
      </c>
      <c r="G43" s="150">
        <v>0</v>
      </c>
      <c r="H43" s="150">
        <v>0</v>
      </c>
      <c r="I43" s="150">
        <v>3.19</v>
      </c>
      <c r="J43" s="150">
        <f t="shared" si="0"/>
        <v>42.04</v>
      </c>
      <c r="K43" s="171">
        <f t="shared" si="1"/>
        <v>452.52</v>
      </c>
      <c r="L43" s="171">
        <f t="shared" si="2"/>
        <v>497.77200000000005</v>
      </c>
      <c r="M43" s="173" t="s">
        <v>58</v>
      </c>
    </row>
    <row r="44" spans="1:13" ht="16.5" x14ac:dyDescent="0.3">
      <c r="A44" s="146">
        <v>43</v>
      </c>
      <c r="B44" s="179" t="s">
        <v>154</v>
      </c>
      <c r="C44" s="146">
        <v>507</v>
      </c>
      <c r="D44" s="146" t="s">
        <v>60</v>
      </c>
      <c r="E44" s="150">
        <v>38.85</v>
      </c>
      <c r="F44" s="150">
        <v>0</v>
      </c>
      <c r="G44" s="150">
        <v>0</v>
      </c>
      <c r="H44" s="150">
        <v>0</v>
      </c>
      <c r="I44" s="150">
        <v>3.19</v>
      </c>
      <c r="J44" s="150">
        <f t="shared" si="0"/>
        <v>42.04</v>
      </c>
      <c r="K44" s="171">
        <f t="shared" si="1"/>
        <v>452.52</v>
      </c>
      <c r="L44" s="171">
        <f t="shared" si="2"/>
        <v>497.77200000000005</v>
      </c>
      <c r="M44" s="173" t="s">
        <v>58</v>
      </c>
    </row>
    <row r="45" spans="1:13" ht="16.5" x14ac:dyDescent="0.3">
      <c r="A45" s="146">
        <v>44</v>
      </c>
      <c r="B45" s="179" t="s">
        <v>154</v>
      </c>
      <c r="C45" s="146">
        <v>508</v>
      </c>
      <c r="D45" s="146" t="s">
        <v>59</v>
      </c>
      <c r="E45" s="150">
        <v>60.76</v>
      </c>
      <c r="F45" s="150">
        <v>0</v>
      </c>
      <c r="G45" s="150">
        <v>0</v>
      </c>
      <c r="H45" s="150">
        <v>0</v>
      </c>
      <c r="I45" s="150">
        <v>3.33</v>
      </c>
      <c r="J45" s="150">
        <f t="shared" si="0"/>
        <v>64.09</v>
      </c>
      <c r="K45" s="171">
        <f t="shared" si="1"/>
        <v>689.86</v>
      </c>
      <c r="L45" s="171">
        <f t="shared" si="2"/>
        <v>758.84600000000012</v>
      </c>
      <c r="M45" s="173" t="s">
        <v>58</v>
      </c>
    </row>
    <row r="46" spans="1:13" ht="16.5" x14ac:dyDescent="0.3">
      <c r="A46" s="146">
        <v>45</v>
      </c>
      <c r="B46" s="179" t="s">
        <v>155</v>
      </c>
      <c r="C46" s="146">
        <v>601</v>
      </c>
      <c r="D46" s="146" t="s">
        <v>59</v>
      </c>
      <c r="E46" s="150">
        <v>60.76</v>
      </c>
      <c r="F46" s="150">
        <v>0</v>
      </c>
      <c r="G46" s="150">
        <v>0</v>
      </c>
      <c r="H46" s="150">
        <v>0</v>
      </c>
      <c r="I46" s="150">
        <v>3.33</v>
      </c>
      <c r="J46" s="150">
        <f t="shared" si="0"/>
        <v>64.09</v>
      </c>
      <c r="K46" s="171">
        <f t="shared" si="1"/>
        <v>689.86</v>
      </c>
      <c r="L46" s="171">
        <f t="shared" si="2"/>
        <v>758.84600000000012</v>
      </c>
      <c r="M46" s="173" t="s">
        <v>58</v>
      </c>
    </row>
    <row r="47" spans="1:13" ht="16.5" x14ac:dyDescent="0.3">
      <c r="A47" s="146">
        <v>46</v>
      </c>
      <c r="B47" s="179" t="s">
        <v>155</v>
      </c>
      <c r="C47" s="146">
        <v>602</v>
      </c>
      <c r="D47" s="146" t="s">
        <v>60</v>
      </c>
      <c r="E47" s="150">
        <v>41.28</v>
      </c>
      <c r="F47" s="150">
        <v>0</v>
      </c>
      <c r="G47" s="150">
        <v>0</v>
      </c>
      <c r="H47" s="150">
        <v>0</v>
      </c>
      <c r="I47" s="150">
        <v>3.19</v>
      </c>
      <c r="J47" s="150">
        <f t="shared" si="0"/>
        <v>44.47</v>
      </c>
      <c r="K47" s="171">
        <f t="shared" si="1"/>
        <v>478.68</v>
      </c>
      <c r="L47" s="171">
        <f t="shared" si="2"/>
        <v>526.548</v>
      </c>
      <c r="M47" s="173" t="s">
        <v>58</v>
      </c>
    </row>
    <row r="48" spans="1:13" ht="16.5" x14ac:dyDescent="0.3">
      <c r="A48" s="146">
        <v>47</v>
      </c>
      <c r="B48" s="179" t="s">
        <v>155</v>
      </c>
      <c r="C48" s="149">
        <v>603</v>
      </c>
      <c r="D48" s="146" t="s">
        <v>60</v>
      </c>
      <c r="E48" s="150">
        <v>41.28</v>
      </c>
      <c r="F48" s="150">
        <v>0</v>
      </c>
      <c r="G48" s="150">
        <v>0</v>
      </c>
      <c r="H48" s="150">
        <v>0</v>
      </c>
      <c r="I48" s="150">
        <v>3.19</v>
      </c>
      <c r="J48" s="150">
        <f t="shared" si="0"/>
        <v>44.47</v>
      </c>
      <c r="K48" s="171">
        <f t="shared" si="1"/>
        <v>478.68</v>
      </c>
      <c r="L48" s="171">
        <f t="shared" si="2"/>
        <v>526.548</v>
      </c>
      <c r="M48" s="173" t="s">
        <v>58</v>
      </c>
    </row>
    <row r="49" spans="1:13" ht="16.5" x14ac:dyDescent="0.3">
      <c r="A49" s="146">
        <v>48</v>
      </c>
      <c r="B49" s="179" t="s">
        <v>155</v>
      </c>
      <c r="C49" s="149">
        <v>604</v>
      </c>
      <c r="D49" s="146" t="s">
        <v>59</v>
      </c>
      <c r="E49" s="150">
        <v>60.76</v>
      </c>
      <c r="F49" s="150">
        <v>0</v>
      </c>
      <c r="G49" s="150">
        <v>0</v>
      </c>
      <c r="H49" s="150">
        <v>0</v>
      </c>
      <c r="I49" s="150">
        <v>3.33</v>
      </c>
      <c r="J49" s="150">
        <f t="shared" si="0"/>
        <v>64.09</v>
      </c>
      <c r="K49" s="171">
        <f t="shared" si="1"/>
        <v>689.86</v>
      </c>
      <c r="L49" s="171">
        <f t="shared" si="2"/>
        <v>758.84600000000012</v>
      </c>
      <c r="M49" s="173" t="s">
        <v>58</v>
      </c>
    </row>
    <row r="50" spans="1:13" ht="16.5" x14ac:dyDescent="0.3">
      <c r="A50" s="146">
        <v>49</v>
      </c>
      <c r="B50" s="179" t="s">
        <v>155</v>
      </c>
      <c r="C50" s="149">
        <v>605</v>
      </c>
      <c r="D50" s="146" t="s">
        <v>59</v>
      </c>
      <c r="E50" s="150">
        <v>60.76</v>
      </c>
      <c r="F50" s="150">
        <v>0</v>
      </c>
      <c r="G50" s="150">
        <v>0</v>
      </c>
      <c r="H50" s="150">
        <v>0</v>
      </c>
      <c r="I50" s="150">
        <v>3.33</v>
      </c>
      <c r="J50" s="150">
        <f t="shared" si="0"/>
        <v>64.09</v>
      </c>
      <c r="K50" s="171">
        <f t="shared" si="1"/>
        <v>689.86</v>
      </c>
      <c r="L50" s="171">
        <f t="shared" si="2"/>
        <v>758.84600000000012</v>
      </c>
      <c r="M50" s="173" t="s">
        <v>58</v>
      </c>
    </row>
    <row r="51" spans="1:13" ht="16.5" x14ac:dyDescent="0.3">
      <c r="A51" s="146">
        <v>50</v>
      </c>
      <c r="B51" s="179" t="s">
        <v>155</v>
      </c>
      <c r="C51" s="149">
        <v>606</v>
      </c>
      <c r="D51" s="146" t="s">
        <v>60</v>
      </c>
      <c r="E51" s="150">
        <v>38.85</v>
      </c>
      <c r="F51" s="150">
        <v>0</v>
      </c>
      <c r="G51" s="150">
        <v>0</v>
      </c>
      <c r="H51" s="150">
        <v>0</v>
      </c>
      <c r="I51" s="150">
        <v>3.19</v>
      </c>
      <c r="J51" s="150">
        <f t="shared" si="0"/>
        <v>42.04</v>
      </c>
      <c r="K51" s="171">
        <f t="shared" si="1"/>
        <v>452.52</v>
      </c>
      <c r="L51" s="171">
        <f t="shared" si="2"/>
        <v>497.77200000000005</v>
      </c>
      <c r="M51" s="173" t="s">
        <v>58</v>
      </c>
    </row>
    <row r="52" spans="1:13" ht="16.5" x14ac:dyDescent="0.3">
      <c r="A52" s="146">
        <v>51</v>
      </c>
      <c r="B52" s="179" t="s">
        <v>155</v>
      </c>
      <c r="C52" s="149">
        <v>607</v>
      </c>
      <c r="D52" s="146" t="s">
        <v>60</v>
      </c>
      <c r="E52" s="150">
        <v>38.85</v>
      </c>
      <c r="F52" s="150">
        <v>0</v>
      </c>
      <c r="G52" s="150">
        <v>0</v>
      </c>
      <c r="H52" s="150">
        <v>0</v>
      </c>
      <c r="I52" s="150">
        <v>3.19</v>
      </c>
      <c r="J52" s="150">
        <f t="shared" si="0"/>
        <v>42.04</v>
      </c>
      <c r="K52" s="171">
        <f t="shared" si="1"/>
        <v>452.52</v>
      </c>
      <c r="L52" s="171">
        <f t="shared" si="2"/>
        <v>497.77200000000005</v>
      </c>
      <c r="M52" s="173" t="s">
        <v>58</v>
      </c>
    </row>
    <row r="53" spans="1:13" ht="16.5" x14ac:dyDescent="0.3">
      <c r="A53" s="146">
        <v>52</v>
      </c>
      <c r="B53" s="179" t="s">
        <v>155</v>
      </c>
      <c r="C53" s="149">
        <v>608</v>
      </c>
      <c r="D53" s="146" t="s">
        <v>59</v>
      </c>
      <c r="E53" s="150">
        <v>60.76</v>
      </c>
      <c r="F53" s="150">
        <v>0</v>
      </c>
      <c r="G53" s="150">
        <v>0</v>
      </c>
      <c r="H53" s="150">
        <v>0</v>
      </c>
      <c r="I53" s="150">
        <v>3.33</v>
      </c>
      <c r="J53" s="150">
        <f t="shared" si="0"/>
        <v>64.09</v>
      </c>
      <c r="K53" s="171">
        <f t="shared" si="1"/>
        <v>689.86</v>
      </c>
      <c r="L53" s="171">
        <f t="shared" si="2"/>
        <v>758.84600000000012</v>
      </c>
      <c r="M53" s="173" t="s">
        <v>58</v>
      </c>
    </row>
    <row r="54" spans="1:13" ht="16.5" x14ac:dyDescent="0.3">
      <c r="A54" s="146">
        <v>53</v>
      </c>
      <c r="B54" s="179" t="s">
        <v>156</v>
      </c>
      <c r="C54" s="149">
        <v>701</v>
      </c>
      <c r="D54" s="146" t="s">
        <v>59</v>
      </c>
      <c r="E54" s="150">
        <v>60.76</v>
      </c>
      <c r="F54" s="150">
        <v>0</v>
      </c>
      <c r="G54" s="150">
        <v>0</v>
      </c>
      <c r="H54" s="150">
        <v>0</v>
      </c>
      <c r="I54" s="150">
        <v>3.33</v>
      </c>
      <c r="J54" s="150">
        <f t="shared" si="0"/>
        <v>64.09</v>
      </c>
      <c r="K54" s="171">
        <f t="shared" si="1"/>
        <v>689.86</v>
      </c>
      <c r="L54" s="171">
        <f t="shared" si="2"/>
        <v>758.84600000000012</v>
      </c>
      <c r="M54" s="173" t="s">
        <v>58</v>
      </c>
    </row>
    <row r="55" spans="1:13" ht="16.5" x14ac:dyDescent="0.3">
      <c r="A55" s="146">
        <v>54</v>
      </c>
      <c r="B55" s="179" t="s">
        <v>156</v>
      </c>
      <c r="C55" s="149">
        <v>702</v>
      </c>
      <c r="D55" s="146" t="s">
        <v>60</v>
      </c>
      <c r="E55" s="150">
        <v>41.28</v>
      </c>
      <c r="F55" s="150">
        <v>0</v>
      </c>
      <c r="G55" s="150">
        <v>0</v>
      </c>
      <c r="H55" s="150">
        <v>0</v>
      </c>
      <c r="I55" s="150">
        <v>3.19</v>
      </c>
      <c r="J55" s="150">
        <f t="shared" si="0"/>
        <v>44.47</v>
      </c>
      <c r="K55" s="171">
        <f t="shared" si="1"/>
        <v>478.68</v>
      </c>
      <c r="L55" s="171">
        <f t="shared" si="2"/>
        <v>526.548</v>
      </c>
      <c r="M55" s="173" t="s">
        <v>58</v>
      </c>
    </row>
    <row r="56" spans="1:13" ht="16.5" hidden="1" x14ac:dyDescent="0.3">
      <c r="A56" s="146">
        <v>55</v>
      </c>
      <c r="B56" s="179" t="s">
        <v>156</v>
      </c>
      <c r="C56" s="149">
        <v>703</v>
      </c>
      <c r="D56" s="146" t="s">
        <v>157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f t="shared" si="0"/>
        <v>0</v>
      </c>
      <c r="K56" s="171">
        <f t="shared" si="1"/>
        <v>0</v>
      </c>
      <c r="L56" s="171">
        <f t="shared" si="2"/>
        <v>0</v>
      </c>
      <c r="M56" s="173" t="s">
        <v>157</v>
      </c>
    </row>
    <row r="57" spans="1:13" ht="16.5" x14ac:dyDescent="0.3">
      <c r="A57" s="146">
        <v>56</v>
      </c>
      <c r="B57" s="179" t="s">
        <v>156</v>
      </c>
      <c r="C57" s="149">
        <v>704</v>
      </c>
      <c r="D57" s="146" t="s">
        <v>59</v>
      </c>
      <c r="E57" s="150">
        <v>60.76</v>
      </c>
      <c r="F57" s="150">
        <v>0</v>
      </c>
      <c r="G57" s="150">
        <v>0</v>
      </c>
      <c r="H57" s="150">
        <v>0</v>
      </c>
      <c r="I57" s="150">
        <v>3.33</v>
      </c>
      <c r="J57" s="150">
        <f t="shared" si="0"/>
        <v>64.09</v>
      </c>
      <c r="K57" s="171">
        <f t="shared" si="1"/>
        <v>689.86</v>
      </c>
      <c r="L57" s="171">
        <f t="shared" si="2"/>
        <v>758.84600000000012</v>
      </c>
      <c r="M57" s="173" t="s">
        <v>58</v>
      </c>
    </row>
    <row r="58" spans="1:13" ht="16.5" x14ac:dyDescent="0.3">
      <c r="A58" s="146">
        <v>57</v>
      </c>
      <c r="B58" s="179" t="s">
        <v>156</v>
      </c>
      <c r="C58" s="149">
        <v>705</v>
      </c>
      <c r="D58" s="146" t="s">
        <v>59</v>
      </c>
      <c r="E58" s="150">
        <v>60.76</v>
      </c>
      <c r="F58" s="150">
        <v>0</v>
      </c>
      <c r="G58" s="150">
        <v>0</v>
      </c>
      <c r="H58" s="150">
        <v>0</v>
      </c>
      <c r="I58" s="150">
        <v>3.33</v>
      </c>
      <c r="J58" s="150">
        <f t="shared" si="0"/>
        <v>64.09</v>
      </c>
      <c r="K58" s="171">
        <f t="shared" si="1"/>
        <v>689.86</v>
      </c>
      <c r="L58" s="171">
        <f t="shared" si="2"/>
        <v>758.84600000000012</v>
      </c>
      <c r="M58" s="173" t="s">
        <v>58</v>
      </c>
    </row>
    <row r="59" spans="1:13" ht="16.5" x14ac:dyDescent="0.3">
      <c r="A59" s="146">
        <v>58</v>
      </c>
      <c r="B59" s="179" t="s">
        <v>156</v>
      </c>
      <c r="C59" s="149">
        <v>706</v>
      </c>
      <c r="D59" s="146" t="s">
        <v>60</v>
      </c>
      <c r="E59" s="150">
        <v>38.85</v>
      </c>
      <c r="F59" s="150">
        <v>0</v>
      </c>
      <c r="G59" s="150">
        <v>0</v>
      </c>
      <c r="H59" s="150">
        <v>0</v>
      </c>
      <c r="I59" s="150">
        <v>3.19</v>
      </c>
      <c r="J59" s="150">
        <f t="shared" si="0"/>
        <v>42.04</v>
      </c>
      <c r="K59" s="171">
        <f t="shared" si="1"/>
        <v>452.52</v>
      </c>
      <c r="L59" s="171">
        <f t="shared" si="2"/>
        <v>497.77200000000005</v>
      </c>
      <c r="M59" s="173" t="s">
        <v>58</v>
      </c>
    </row>
    <row r="60" spans="1:13" ht="16.5" x14ac:dyDescent="0.3">
      <c r="A60" s="146">
        <v>59</v>
      </c>
      <c r="B60" s="179" t="s">
        <v>156</v>
      </c>
      <c r="C60" s="149">
        <v>707</v>
      </c>
      <c r="D60" s="146" t="s">
        <v>60</v>
      </c>
      <c r="E60" s="150">
        <v>38.85</v>
      </c>
      <c r="F60" s="150">
        <v>0</v>
      </c>
      <c r="G60" s="150">
        <v>0</v>
      </c>
      <c r="H60" s="150">
        <v>0</v>
      </c>
      <c r="I60" s="150">
        <v>3.19</v>
      </c>
      <c r="J60" s="150">
        <f t="shared" si="0"/>
        <v>42.04</v>
      </c>
      <c r="K60" s="171">
        <f t="shared" si="1"/>
        <v>452.52</v>
      </c>
      <c r="L60" s="171">
        <f t="shared" si="2"/>
        <v>497.77200000000005</v>
      </c>
      <c r="M60" s="173" t="s">
        <v>58</v>
      </c>
    </row>
    <row r="61" spans="1:13" ht="16.5" x14ac:dyDescent="0.3">
      <c r="A61" s="146">
        <v>60</v>
      </c>
      <c r="B61" s="179" t="s">
        <v>156</v>
      </c>
      <c r="C61" s="149">
        <v>708</v>
      </c>
      <c r="D61" s="146" t="s">
        <v>59</v>
      </c>
      <c r="E61" s="150">
        <v>60.76</v>
      </c>
      <c r="F61" s="150">
        <v>0</v>
      </c>
      <c r="G61" s="150">
        <v>0</v>
      </c>
      <c r="H61" s="150">
        <v>0</v>
      </c>
      <c r="I61" s="150">
        <v>3.33</v>
      </c>
      <c r="J61" s="150">
        <f t="shared" si="0"/>
        <v>64.09</v>
      </c>
      <c r="K61" s="171">
        <f t="shared" si="1"/>
        <v>689.86</v>
      </c>
      <c r="L61" s="171">
        <f t="shared" si="2"/>
        <v>758.84600000000012</v>
      </c>
      <c r="M61" s="173" t="s">
        <v>58</v>
      </c>
    </row>
    <row r="62" spans="1:13" ht="16.5" x14ac:dyDescent="0.3">
      <c r="A62" s="146">
        <v>61</v>
      </c>
      <c r="B62" s="179" t="s">
        <v>158</v>
      </c>
      <c r="C62" s="149">
        <v>801</v>
      </c>
      <c r="D62" s="146" t="s">
        <v>59</v>
      </c>
      <c r="E62" s="150">
        <v>60.76</v>
      </c>
      <c r="F62" s="150">
        <v>0</v>
      </c>
      <c r="G62" s="150">
        <v>0</v>
      </c>
      <c r="H62" s="150">
        <v>0</v>
      </c>
      <c r="I62" s="150">
        <v>3.33</v>
      </c>
      <c r="J62" s="150">
        <f t="shared" si="0"/>
        <v>64.09</v>
      </c>
      <c r="K62" s="171">
        <f t="shared" si="1"/>
        <v>689.86</v>
      </c>
      <c r="L62" s="171">
        <f t="shared" si="2"/>
        <v>758.84600000000012</v>
      </c>
      <c r="M62" s="173" t="s">
        <v>58</v>
      </c>
    </row>
    <row r="63" spans="1:13" ht="16.5" x14ac:dyDescent="0.3">
      <c r="A63" s="146">
        <v>62</v>
      </c>
      <c r="B63" s="179" t="s">
        <v>158</v>
      </c>
      <c r="C63" s="149">
        <v>802</v>
      </c>
      <c r="D63" s="146" t="s">
        <v>60</v>
      </c>
      <c r="E63" s="150">
        <v>41.28</v>
      </c>
      <c r="F63" s="150">
        <v>0</v>
      </c>
      <c r="G63" s="150">
        <v>0</v>
      </c>
      <c r="H63" s="150">
        <v>0</v>
      </c>
      <c r="I63" s="150">
        <v>3.19</v>
      </c>
      <c r="J63" s="150">
        <f t="shared" si="0"/>
        <v>44.47</v>
      </c>
      <c r="K63" s="171">
        <f t="shared" si="1"/>
        <v>478.68</v>
      </c>
      <c r="L63" s="171">
        <f t="shared" si="2"/>
        <v>526.548</v>
      </c>
      <c r="M63" s="173" t="s">
        <v>58</v>
      </c>
    </row>
    <row r="64" spans="1:13" ht="16.5" x14ac:dyDescent="0.3">
      <c r="A64" s="146">
        <v>63</v>
      </c>
      <c r="B64" s="179" t="s">
        <v>158</v>
      </c>
      <c r="C64" s="149">
        <v>803</v>
      </c>
      <c r="D64" s="146" t="s">
        <v>60</v>
      </c>
      <c r="E64" s="150">
        <v>41.28</v>
      </c>
      <c r="F64" s="150">
        <v>0</v>
      </c>
      <c r="G64" s="150">
        <v>0</v>
      </c>
      <c r="H64" s="150">
        <v>0</v>
      </c>
      <c r="I64" s="150">
        <v>3.19</v>
      </c>
      <c r="J64" s="150">
        <f t="shared" si="0"/>
        <v>44.47</v>
      </c>
      <c r="K64" s="171">
        <f t="shared" si="1"/>
        <v>478.68</v>
      </c>
      <c r="L64" s="171">
        <f t="shared" si="2"/>
        <v>526.548</v>
      </c>
      <c r="M64" s="173" t="s">
        <v>58</v>
      </c>
    </row>
    <row r="65" spans="1:13" ht="16.5" x14ac:dyDescent="0.3">
      <c r="A65" s="146">
        <v>64</v>
      </c>
      <c r="B65" s="179" t="s">
        <v>158</v>
      </c>
      <c r="C65" s="149">
        <v>804</v>
      </c>
      <c r="D65" s="146" t="s">
        <v>59</v>
      </c>
      <c r="E65" s="150">
        <v>60.76</v>
      </c>
      <c r="F65" s="150">
        <v>0</v>
      </c>
      <c r="G65" s="150">
        <v>0</v>
      </c>
      <c r="H65" s="150">
        <v>0</v>
      </c>
      <c r="I65" s="150">
        <v>3.33</v>
      </c>
      <c r="J65" s="150">
        <f t="shared" si="0"/>
        <v>64.09</v>
      </c>
      <c r="K65" s="171">
        <f t="shared" si="1"/>
        <v>689.86</v>
      </c>
      <c r="L65" s="171">
        <f t="shared" si="2"/>
        <v>758.84600000000012</v>
      </c>
      <c r="M65" s="173" t="s">
        <v>58</v>
      </c>
    </row>
    <row r="66" spans="1:13" ht="16.5" x14ac:dyDescent="0.3">
      <c r="A66" s="146">
        <v>65</v>
      </c>
      <c r="B66" s="179" t="s">
        <v>158</v>
      </c>
      <c r="C66" s="149">
        <v>805</v>
      </c>
      <c r="D66" s="146" t="s">
        <v>59</v>
      </c>
      <c r="E66" s="150">
        <v>60.76</v>
      </c>
      <c r="F66" s="150">
        <v>0</v>
      </c>
      <c r="G66" s="150">
        <v>0</v>
      </c>
      <c r="H66" s="150">
        <v>0</v>
      </c>
      <c r="I66" s="150">
        <v>3.33</v>
      </c>
      <c r="J66" s="150">
        <f t="shared" si="0"/>
        <v>64.09</v>
      </c>
      <c r="K66" s="171">
        <f t="shared" si="1"/>
        <v>689.86</v>
      </c>
      <c r="L66" s="171">
        <f t="shared" si="2"/>
        <v>758.84600000000012</v>
      </c>
      <c r="M66" s="173" t="s">
        <v>58</v>
      </c>
    </row>
    <row r="67" spans="1:13" ht="16.5" x14ac:dyDescent="0.3">
      <c r="A67" s="146">
        <v>66</v>
      </c>
      <c r="B67" s="179" t="s">
        <v>158</v>
      </c>
      <c r="C67" s="149">
        <v>806</v>
      </c>
      <c r="D67" s="146" t="s">
        <v>60</v>
      </c>
      <c r="E67" s="150">
        <v>38.85</v>
      </c>
      <c r="F67" s="150">
        <v>0</v>
      </c>
      <c r="G67" s="150">
        <v>0</v>
      </c>
      <c r="H67" s="150">
        <v>0</v>
      </c>
      <c r="I67" s="150">
        <v>3.19</v>
      </c>
      <c r="J67" s="150">
        <f t="shared" ref="J67:J130" si="3">SUM(E67:I67)</f>
        <v>42.04</v>
      </c>
      <c r="K67" s="171">
        <f t="shared" ref="K67:K130" si="4">ROUND(J67*10.764,2)</f>
        <v>452.52</v>
      </c>
      <c r="L67" s="171">
        <f t="shared" ref="L67:L130" si="5">K67*1.1</f>
        <v>497.77200000000005</v>
      </c>
      <c r="M67" s="173" t="s">
        <v>58</v>
      </c>
    </row>
    <row r="68" spans="1:13" ht="16.5" x14ac:dyDescent="0.3">
      <c r="A68" s="146">
        <v>67</v>
      </c>
      <c r="B68" s="179" t="s">
        <v>158</v>
      </c>
      <c r="C68" s="149">
        <v>807</v>
      </c>
      <c r="D68" s="146" t="s">
        <v>60</v>
      </c>
      <c r="E68" s="150">
        <v>38.85</v>
      </c>
      <c r="F68" s="150">
        <v>0</v>
      </c>
      <c r="G68" s="150">
        <v>0</v>
      </c>
      <c r="H68" s="150">
        <v>0</v>
      </c>
      <c r="I68" s="150">
        <v>3.19</v>
      </c>
      <c r="J68" s="150">
        <f t="shared" si="3"/>
        <v>42.04</v>
      </c>
      <c r="K68" s="171">
        <f t="shared" si="4"/>
        <v>452.52</v>
      </c>
      <c r="L68" s="171">
        <f t="shared" si="5"/>
        <v>497.77200000000005</v>
      </c>
      <c r="M68" s="173" t="s">
        <v>58</v>
      </c>
    </row>
    <row r="69" spans="1:13" ht="16.5" x14ac:dyDescent="0.3">
      <c r="A69" s="146">
        <v>68</v>
      </c>
      <c r="B69" s="179" t="s">
        <v>158</v>
      </c>
      <c r="C69" s="149">
        <v>808</v>
      </c>
      <c r="D69" s="146" t="s">
        <v>59</v>
      </c>
      <c r="E69" s="150">
        <v>60.76</v>
      </c>
      <c r="F69" s="150">
        <v>0</v>
      </c>
      <c r="G69" s="150">
        <v>0</v>
      </c>
      <c r="H69" s="150">
        <v>0</v>
      </c>
      <c r="I69" s="150">
        <v>3.33</v>
      </c>
      <c r="J69" s="150">
        <f t="shared" si="3"/>
        <v>64.09</v>
      </c>
      <c r="K69" s="171">
        <f t="shared" si="4"/>
        <v>689.86</v>
      </c>
      <c r="L69" s="171">
        <f t="shared" si="5"/>
        <v>758.84600000000012</v>
      </c>
      <c r="M69" s="173" t="s">
        <v>58</v>
      </c>
    </row>
    <row r="70" spans="1:13" ht="16.5" x14ac:dyDescent="0.3">
      <c r="A70" s="146">
        <v>69</v>
      </c>
      <c r="B70" s="179" t="s">
        <v>159</v>
      </c>
      <c r="C70" s="149">
        <v>901</v>
      </c>
      <c r="D70" s="146" t="s">
        <v>59</v>
      </c>
      <c r="E70" s="150">
        <v>60.76</v>
      </c>
      <c r="F70" s="150">
        <v>0</v>
      </c>
      <c r="G70" s="150">
        <v>0</v>
      </c>
      <c r="H70" s="150">
        <v>0</v>
      </c>
      <c r="I70" s="150">
        <v>3.33</v>
      </c>
      <c r="J70" s="150">
        <f t="shared" si="3"/>
        <v>64.09</v>
      </c>
      <c r="K70" s="171">
        <f t="shared" si="4"/>
        <v>689.86</v>
      </c>
      <c r="L70" s="171">
        <f t="shared" si="5"/>
        <v>758.84600000000012</v>
      </c>
      <c r="M70" s="173" t="s">
        <v>58</v>
      </c>
    </row>
    <row r="71" spans="1:13" ht="16.5" x14ac:dyDescent="0.3">
      <c r="A71" s="146">
        <v>70</v>
      </c>
      <c r="B71" s="179" t="s">
        <v>159</v>
      </c>
      <c r="C71" s="149">
        <v>902</v>
      </c>
      <c r="D71" s="146" t="s">
        <v>60</v>
      </c>
      <c r="E71" s="150">
        <v>41.28</v>
      </c>
      <c r="F71" s="150">
        <v>0</v>
      </c>
      <c r="G71" s="150">
        <v>0</v>
      </c>
      <c r="H71" s="150">
        <v>0</v>
      </c>
      <c r="I71" s="150">
        <v>3.19</v>
      </c>
      <c r="J71" s="150">
        <f t="shared" si="3"/>
        <v>44.47</v>
      </c>
      <c r="K71" s="171">
        <f t="shared" si="4"/>
        <v>478.68</v>
      </c>
      <c r="L71" s="171">
        <f t="shared" si="5"/>
        <v>526.548</v>
      </c>
      <c r="M71" s="173" t="s">
        <v>58</v>
      </c>
    </row>
    <row r="72" spans="1:13" ht="16.5" x14ac:dyDescent="0.3">
      <c r="A72" s="146">
        <v>71</v>
      </c>
      <c r="B72" s="179" t="s">
        <v>159</v>
      </c>
      <c r="C72" s="149">
        <v>903</v>
      </c>
      <c r="D72" s="146" t="s">
        <v>60</v>
      </c>
      <c r="E72" s="150">
        <v>41.28</v>
      </c>
      <c r="F72" s="150">
        <v>0</v>
      </c>
      <c r="G72" s="150">
        <v>0</v>
      </c>
      <c r="H72" s="150">
        <v>0</v>
      </c>
      <c r="I72" s="150">
        <v>3.19</v>
      </c>
      <c r="J72" s="150">
        <f t="shared" si="3"/>
        <v>44.47</v>
      </c>
      <c r="K72" s="171">
        <f t="shared" si="4"/>
        <v>478.68</v>
      </c>
      <c r="L72" s="171">
        <f t="shared" si="5"/>
        <v>526.548</v>
      </c>
      <c r="M72" s="173" t="s">
        <v>58</v>
      </c>
    </row>
    <row r="73" spans="1:13" ht="16.5" x14ac:dyDescent="0.3">
      <c r="A73" s="146">
        <v>72</v>
      </c>
      <c r="B73" s="179" t="s">
        <v>159</v>
      </c>
      <c r="C73" s="149">
        <v>904</v>
      </c>
      <c r="D73" s="146" t="s">
        <v>59</v>
      </c>
      <c r="E73" s="150">
        <v>60.76</v>
      </c>
      <c r="F73" s="150">
        <v>0</v>
      </c>
      <c r="G73" s="150">
        <v>0</v>
      </c>
      <c r="H73" s="150">
        <v>0</v>
      </c>
      <c r="I73" s="150">
        <v>3.33</v>
      </c>
      <c r="J73" s="150">
        <f t="shared" si="3"/>
        <v>64.09</v>
      </c>
      <c r="K73" s="171">
        <f t="shared" si="4"/>
        <v>689.86</v>
      </c>
      <c r="L73" s="171">
        <f t="shared" si="5"/>
        <v>758.84600000000012</v>
      </c>
      <c r="M73" s="173" t="s">
        <v>58</v>
      </c>
    </row>
    <row r="74" spans="1:13" ht="16.5" x14ac:dyDescent="0.3">
      <c r="A74" s="146">
        <v>73</v>
      </c>
      <c r="B74" s="179" t="s">
        <v>159</v>
      </c>
      <c r="C74" s="149">
        <v>905</v>
      </c>
      <c r="D74" s="146" t="s">
        <v>59</v>
      </c>
      <c r="E74" s="150">
        <v>60.76</v>
      </c>
      <c r="F74" s="150">
        <v>0</v>
      </c>
      <c r="G74" s="150">
        <v>0</v>
      </c>
      <c r="H74" s="150">
        <v>0</v>
      </c>
      <c r="I74" s="150">
        <v>3.33</v>
      </c>
      <c r="J74" s="150">
        <f t="shared" si="3"/>
        <v>64.09</v>
      </c>
      <c r="K74" s="171">
        <f t="shared" si="4"/>
        <v>689.86</v>
      </c>
      <c r="L74" s="171">
        <f t="shared" si="5"/>
        <v>758.84600000000012</v>
      </c>
      <c r="M74" s="173" t="s">
        <v>58</v>
      </c>
    </row>
    <row r="75" spans="1:13" ht="16.5" x14ac:dyDescent="0.3">
      <c r="A75" s="146">
        <v>74</v>
      </c>
      <c r="B75" s="179" t="s">
        <v>159</v>
      </c>
      <c r="C75" s="149">
        <v>906</v>
      </c>
      <c r="D75" s="146" t="s">
        <v>60</v>
      </c>
      <c r="E75" s="150">
        <v>38.85</v>
      </c>
      <c r="F75" s="150">
        <v>0</v>
      </c>
      <c r="G75" s="150">
        <v>0</v>
      </c>
      <c r="H75" s="150">
        <v>0</v>
      </c>
      <c r="I75" s="150">
        <v>3.19</v>
      </c>
      <c r="J75" s="150">
        <f t="shared" si="3"/>
        <v>42.04</v>
      </c>
      <c r="K75" s="171">
        <f t="shared" si="4"/>
        <v>452.52</v>
      </c>
      <c r="L75" s="171">
        <f t="shared" si="5"/>
        <v>497.77200000000005</v>
      </c>
      <c r="M75" s="173" t="s">
        <v>58</v>
      </c>
    </row>
    <row r="76" spans="1:13" ht="16.5" x14ac:dyDescent="0.3">
      <c r="A76" s="146">
        <v>75</v>
      </c>
      <c r="B76" s="179" t="s">
        <v>159</v>
      </c>
      <c r="C76" s="149">
        <v>907</v>
      </c>
      <c r="D76" s="146" t="s">
        <v>60</v>
      </c>
      <c r="E76" s="150">
        <v>38.85</v>
      </c>
      <c r="F76" s="150">
        <v>0</v>
      </c>
      <c r="G76" s="150">
        <v>0</v>
      </c>
      <c r="H76" s="150">
        <v>0</v>
      </c>
      <c r="I76" s="150">
        <v>3.19</v>
      </c>
      <c r="J76" s="150">
        <f t="shared" si="3"/>
        <v>42.04</v>
      </c>
      <c r="K76" s="171">
        <f t="shared" si="4"/>
        <v>452.52</v>
      </c>
      <c r="L76" s="171">
        <f t="shared" si="5"/>
        <v>497.77200000000005</v>
      </c>
      <c r="M76" s="173" t="s">
        <v>58</v>
      </c>
    </row>
    <row r="77" spans="1:13" ht="16.5" x14ac:dyDescent="0.3">
      <c r="A77" s="146">
        <v>76</v>
      </c>
      <c r="B77" s="179" t="s">
        <v>159</v>
      </c>
      <c r="C77" s="149">
        <v>908</v>
      </c>
      <c r="D77" s="146" t="s">
        <v>59</v>
      </c>
      <c r="E77" s="150">
        <v>60.76</v>
      </c>
      <c r="F77" s="150">
        <v>0</v>
      </c>
      <c r="G77" s="150">
        <v>0</v>
      </c>
      <c r="H77" s="150">
        <v>0</v>
      </c>
      <c r="I77" s="150">
        <v>3.33</v>
      </c>
      <c r="J77" s="150">
        <f t="shared" si="3"/>
        <v>64.09</v>
      </c>
      <c r="K77" s="171">
        <f t="shared" si="4"/>
        <v>689.86</v>
      </c>
      <c r="L77" s="171">
        <f t="shared" si="5"/>
        <v>758.84600000000012</v>
      </c>
      <c r="M77" s="173" t="s">
        <v>58</v>
      </c>
    </row>
    <row r="78" spans="1:13" ht="16.5" x14ac:dyDescent="0.3">
      <c r="A78" s="146">
        <v>77</v>
      </c>
      <c r="B78" s="179" t="s">
        <v>160</v>
      </c>
      <c r="C78" s="149">
        <v>1001</v>
      </c>
      <c r="D78" s="146" t="s">
        <v>59</v>
      </c>
      <c r="E78" s="150">
        <v>60.76</v>
      </c>
      <c r="F78" s="150">
        <v>0</v>
      </c>
      <c r="G78" s="150">
        <v>0</v>
      </c>
      <c r="H78" s="150">
        <v>0</v>
      </c>
      <c r="I78" s="150">
        <v>3.33</v>
      </c>
      <c r="J78" s="150">
        <f t="shared" si="3"/>
        <v>64.09</v>
      </c>
      <c r="K78" s="171">
        <f t="shared" si="4"/>
        <v>689.86</v>
      </c>
      <c r="L78" s="171">
        <f t="shared" si="5"/>
        <v>758.84600000000012</v>
      </c>
      <c r="M78" s="173" t="s">
        <v>58</v>
      </c>
    </row>
    <row r="79" spans="1:13" ht="16.5" x14ac:dyDescent="0.3">
      <c r="A79" s="146">
        <v>78</v>
      </c>
      <c r="B79" s="179" t="s">
        <v>160</v>
      </c>
      <c r="C79" s="149">
        <v>1002</v>
      </c>
      <c r="D79" s="146" t="s">
        <v>60</v>
      </c>
      <c r="E79" s="150">
        <v>41.28</v>
      </c>
      <c r="F79" s="150">
        <v>0</v>
      </c>
      <c r="G79" s="150">
        <v>0</v>
      </c>
      <c r="H79" s="150">
        <v>0</v>
      </c>
      <c r="I79" s="150">
        <v>3.19</v>
      </c>
      <c r="J79" s="150">
        <f t="shared" si="3"/>
        <v>44.47</v>
      </c>
      <c r="K79" s="171">
        <f t="shared" si="4"/>
        <v>478.68</v>
      </c>
      <c r="L79" s="171">
        <f t="shared" si="5"/>
        <v>526.548</v>
      </c>
      <c r="M79" s="173" t="s">
        <v>58</v>
      </c>
    </row>
    <row r="80" spans="1:13" ht="16.5" x14ac:dyDescent="0.3">
      <c r="A80" s="146">
        <v>79</v>
      </c>
      <c r="B80" s="179" t="s">
        <v>160</v>
      </c>
      <c r="C80" s="149">
        <v>1003</v>
      </c>
      <c r="D80" s="146" t="s">
        <v>60</v>
      </c>
      <c r="E80" s="150">
        <v>41.28</v>
      </c>
      <c r="F80" s="150">
        <v>0</v>
      </c>
      <c r="G80" s="150">
        <v>0</v>
      </c>
      <c r="H80" s="150">
        <v>0</v>
      </c>
      <c r="I80" s="150">
        <v>3.19</v>
      </c>
      <c r="J80" s="150">
        <f t="shared" si="3"/>
        <v>44.47</v>
      </c>
      <c r="K80" s="171">
        <f t="shared" si="4"/>
        <v>478.68</v>
      </c>
      <c r="L80" s="171">
        <f t="shared" si="5"/>
        <v>526.548</v>
      </c>
      <c r="M80" s="173" t="s">
        <v>58</v>
      </c>
    </row>
    <row r="81" spans="1:13" ht="16.5" x14ac:dyDescent="0.3">
      <c r="A81" s="146">
        <v>80</v>
      </c>
      <c r="B81" s="179" t="s">
        <v>160</v>
      </c>
      <c r="C81" s="149">
        <v>1004</v>
      </c>
      <c r="D81" s="146" t="s">
        <v>59</v>
      </c>
      <c r="E81" s="150">
        <v>60.76</v>
      </c>
      <c r="F81" s="150">
        <v>0</v>
      </c>
      <c r="G81" s="150">
        <v>0</v>
      </c>
      <c r="H81" s="150">
        <v>0</v>
      </c>
      <c r="I81" s="150">
        <v>3.33</v>
      </c>
      <c r="J81" s="150">
        <f t="shared" si="3"/>
        <v>64.09</v>
      </c>
      <c r="K81" s="171">
        <f t="shared" si="4"/>
        <v>689.86</v>
      </c>
      <c r="L81" s="171">
        <f t="shared" si="5"/>
        <v>758.84600000000012</v>
      </c>
      <c r="M81" s="173" t="s">
        <v>58</v>
      </c>
    </row>
    <row r="82" spans="1:13" ht="16.5" x14ac:dyDescent="0.3">
      <c r="A82" s="146">
        <v>81</v>
      </c>
      <c r="B82" s="179" t="s">
        <v>160</v>
      </c>
      <c r="C82" s="149">
        <v>1005</v>
      </c>
      <c r="D82" s="146" t="s">
        <v>59</v>
      </c>
      <c r="E82" s="150">
        <v>60.76</v>
      </c>
      <c r="F82" s="150">
        <v>0</v>
      </c>
      <c r="G82" s="150">
        <v>0</v>
      </c>
      <c r="H82" s="150">
        <v>0</v>
      </c>
      <c r="I82" s="150">
        <v>3.33</v>
      </c>
      <c r="J82" s="150">
        <f t="shared" si="3"/>
        <v>64.09</v>
      </c>
      <c r="K82" s="171">
        <f t="shared" si="4"/>
        <v>689.86</v>
      </c>
      <c r="L82" s="171">
        <f t="shared" si="5"/>
        <v>758.84600000000012</v>
      </c>
      <c r="M82" s="173" t="s">
        <v>58</v>
      </c>
    </row>
    <row r="83" spans="1:13" ht="16.5" x14ac:dyDescent="0.3">
      <c r="A83" s="146">
        <v>82</v>
      </c>
      <c r="B83" s="179" t="s">
        <v>160</v>
      </c>
      <c r="C83" s="149">
        <v>1006</v>
      </c>
      <c r="D83" s="146" t="s">
        <v>60</v>
      </c>
      <c r="E83" s="150">
        <v>38.85</v>
      </c>
      <c r="F83" s="150">
        <v>0</v>
      </c>
      <c r="G83" s="150">
        <v>0</v>
      </c>
      <c r="H83" s="150">
        <v>0</v>
      </c>
      <c r="I83" s="150">
        <v>3.19</v>
      </c>
      <c r="J83" s="150">
        <f t="shared" si="3"/>
        <v>42.04</v>
      </c>
      <c r="K83" s="171">
        <f t="shared" si="4"/>
        <v>452.52</v>
      </c>
      <c r="L83" s="171">
        <f t="shared" si="5"/>
        <v>497.77200000000005</v>
      </c>
      <c r="M83" s="173" t="s">
        <v>58</v>
      </c>
    </row>
    <row r="84" spans="1:13" ht="16.5" x14ac:dyDescent="0.3">
      <c r="A84" s="146">
        <v>83</v>
      </c>
      <c r="B84" s="179" t="s">
        <v>160</v>
      </c>
      <c r="C84" s="149">
        <v>1007</v>
      </c>
      <c r="D84" s="146" t="s">
        <v>60</v>
      </c>
      <c r="E84" s="150">
        <v>38.85</v>
      </c>
      <c r="F84" s="150">
        <v>0</v>
      </c>
      <c r="G84" s="150">
        <v>0</v>
      </c>
      <c r="H84" s="150">
        <v>0</v>
      </c>
      <c r="I84" s="150">
        <v>3.19</v>
      </c>
      <c r="J84" s="150">
        <f t="shared" si="3"/>
        <v>42.04</v>
      </c>
      <c r="K84" s="171">
        <f t="shared" si="4"/>
        <v>452.52</v>
      </c>
      <c r="L84" s="171">
        <f t="shared" si="5"/>
        <v>497.77200000000005</v>
      </c>
      <c r="M84" s="173" t="s">
        <v>58</v>
      </c>
    </row>
    <row r="85" spans="1:13" ht="16.5" x14ac:dyDescent="0.3">
      <c r="A85" s="146">
        <v>84</v>
      </c>
      <c r="B85" s="179" t="s">
        <v>160</v>
      </c>
      <c r="C85" s="149">
        <v>1008</v>
      </c>
      <c r="D85" s="146" t="s">
        <v>59</v>
      </c>
      <c r="E85" s="150">
        <v>60.76</v>
      </c>
      <c r="F85" s="150">
        <v>0</v>
      </c>
      <c r="G85" s="150">
        <v>0</v>
      </c>
      <c r="H85" s="150">
        <v>0</v>
      </c>
      <c r="I85" s="150">
        <v>3.33</v>
      </c>
      <c r="J85" s="150">
        <f t="shared" si="3"/>
        <v>64.09</v>
      </c>
      <c r="K85" s="171">
        <f t="shared" si="4"/>
        <v>689.86</v>
      </c>
      <c r="L85" s="171">
        <f t="shared" si="5"/>
        <v>758.84600000000012</v>
      </c>
      <c r="M85" s="173" t="s">
        <v>58</v>
      </c>
    </row>
    <row r="86" spans="1:13" ht="16.5" x14ac:dyDescent="0.3">
      <c r="A86" s="146">
        <v>85</v>
      </c>
      <c r="B86" s="179" t="s">
        <v>161</v>
      </c>
      <c r="C86" s="149">
        <v>1101</v>
      </c>
      <c r="D86" s="146" t="s">
        <v>59</v>
      </c>
      <c r="E86" s="150">
        <v>60.76</v>
      </c>
      <c r="F86" s="150">
        <v>0</v>
      </c>
      <c r="G86" s="150">
        <v>0</v>
      </c>
      <c r="H86" s="150">
        <v>0</v>
      </c>
      <c r="I86" s="150">
        <v>3.33</v>
      </c>
      <c r="J86" s="150">
        <f t="shared" si="3"/>
        <v>64.09</v>
      </c>
      <c r="K86" s="171">
        <f t="shared" si="4"/>
        <v>689.86</v>
      </c>
      <c r="L86" s="171">
        <f t="shared" si="5"/>
        <v>758.84600000000012</v>
      </c>
      <c r="M86" s="173" t="s">
        <v>58</v>
      </c>
    </row>
    <row r="87" spans="1:13" ht="16.5" x14ac:dyDescent="0.3">
      <c r="A87" s="146">
        <v>86</v>
      </c>
      <c r="B87" s="179" t="s">
        <v>161</v>
      </c>
      <c r="C87" s="149">
        <v>1102</v>
      </c>
      <c r="D87" s="146" t="s">
        <v>60</v>
      </c>
      <c r="E87" s="150">
        <v>41.28</v>
      </c>
      <c r="F87" s="150">
        <v>0</v>
      </c>
      <c r="G87" s="150">
        <v>0</v>
      </c>
      <c r="H87" s="150">
        <v>0</v>
      </c>
      <c r="I87" s="150">
        <v>3.19</v>
      </c>
      <c r="J87" s="150">
        <f t="shared" si="3"/>
        <v>44.47</v>
      </c>
      <c r="K87" s="171">
        <f t="shared" si="4"/>
        <v>478.68</v>
      </c>
      <c r="L87" s="171">
        <f t="shared" si="5"/>
        <v>526.548</v>
      </c>
      <c r="M87" s="173" t="s">
        <v>58</v>
      </c>
    </row>
    <row r="88" spans="1:13" ht="16.5" x14ac:dyDescent="0.3">
      <c r="A88" s="146">
        <v>87</v>
      </c>
      <c r="B88" s="179" t="s">
        <v>161</v>
      </c>
      <c r="C88" s="149">
        <v>1103</v>
      </c>
      <c r="D88" s="146" t="s">
        <v>60</v>
      </c>
      <c r="E88" s="150">
        <v>41.28</v>
      </c>
      <c r="F88" s="150">
        <v>0</v>
      </c>
      <c r="G88" s="150">
        <v>0</v>
      </c>
      <c r="H88" s="150">
        <v>0</v>
      </c>
      <c r="I88" s="150">
        <v>3.19</v>
      </c>
      <c r="J88" s="150">
        <f t="shared" si="3"/>
        <v>44.47</v>
      </c>
      <c r="K88" s="171">
        <f t="shared" si="4"/>
        <v>478.68</v>
      </c>
      <c r="L88" s="171">
        <f t="shared" si="5"/>
        <v>526.548</v>
      </c>
      <c r="M88" s="173" t="s">
        <v>58</v>
      </c>
    </row>
    <row r="89" spans="1:13" ht="16.5" x14ac:dyDescent="0.3">
      <c r="A89" s="146">
        <v>88</v>
      </c>
      <c r="B89" s="179" t="s">
        <v>161</v>
      </c>
      <c r="C89" s="149">
        <v>1104</v>
      </c>
      <c r="D89" s="146" t="s">
        <v>59</v>
      </c>
      <c r="E89" s="150">
        <v>60.76</v>
      </c>
      <c r="F89" s="150">
        <v>0</v>
      </c>
      <c r="G89" s="150">
        <v>0</v>
      </c>
      <c r="H89" s="150">
        <v>0</v>
      </c>
      <c r="I89" s="150">
        <v>3.33</v>
      </c>
      <c r="J89" s="150">
        <f t="shared" si="3"/>
        <v>64.09</v>
      </c>
      <c r="K89" s="171">
        <f t="shared" si="4"/>
        <v>689.86</v>
      </c>
      <c r="L89" s="171">
        <f t="shared" si="5"/>
        <v>758.84600000000012</v>
      </c>
      <c r="M89" s="173" t="s">
        <v>58</v>
      </c>
    </row>
    <row r="90" spans="1:13" ht="16.5" x14ac:dyDescent="0.3">
      <c r="A90" s="146">
        <v>89</v>
      </c>
      <c r="B90" s="179" t="s">
        <v>161</v>
      </c>
      <c r="C90" s="149">
        <v>1105</v>
      </c>
      <c r="D90" s="146" t="s">
        <v>59</v>
      </c>
      <c r="E90" s="150">
        <v>60.76</v>
      </c>
      <c r="F90" s="150">
        <v>0</v>
      </c>
      <c r="G90" s="150">
        <v>0</v>
      </c>
      <c r="H90" s="150">
        <v>0</v>
      </c>
      <c r="I90" s="150">
        <v>3.33</v>
      </c>
      <c r="J90" s="150">
        <f t="shared" si="3"/>
        <v>64.09</v>
      </c>
      <c r="K90" s="171">
        <f t="shared" si="4"/>
        <v>689.86</v>
      </c>
      <c r="L90" s="171">
        <f t="shared" si="5"/>
        <v>758.84600000000012</v>
      </c>
      <c r="M90" s="173" t="s">
        <v>58</v>
      </c>
    </row>
    <row r="91" spans="1:13" ht="16.5" x14ac:dyDescent="0.3">
      <c r="A91" s="146">
        <v>90</v>
      </c>
      <c r="B91" s="179" t="s">
        <v>161</v>
      </c>
      <c r="C91" s="149">
        <v>1106</v>
      </c>
      <c r="D91" s="146" t="s">
        <v>60</v>
      </c>
      <c r="E91" s="150">
        <v>38.85</v>
      </c>
      <c r="F91" s="150">
        <v>0</v>
      </c>
      <c r="G91" s="150">
        <v>0</v>
      </c>
      <c r="H91" s="150">
        <v>0</v>
      </c>
      <c r="I91" s="150">
        <v>3.19</v>
      </c>
      <c r="J91" s="150">
        <f t="shared" si="3"/>
        <v>42.04</v>
      </c>
      <c r="K91" s="171">
        <f t="shared" si="4"/>
        <v>452.52</v>
      </c>
      <c r="L91" s="171">
        <f t="shared" si="5"/>
        <v>497.77200000000005</v>
      </c>
      <c r="M91" s="173" t="s">
        <v>58</v>
      </c>
    </row>
    <row r="92" spans="1:13" ht="16.5" x14ac:dyDescent="0.3">
      <c r="A92" s="146">
        <v>91</v>
      </c>
      <c r="B92" s="179" t="s">
        <v>161</v>
      </c>
      <c r="C92" s="149">
        <v>1107</v>
      </c>
      <c r="D92" s="146" t="s">
        <v>60</v>
      </c>
      <c r="E92" s="150">
        <v>38.85</v>
      </c>
      <c r="F92" s="150">
        <v>0</v>
      </c>
      <c r="G92" s="150">
        <v>0</v>
      </c>
      <c r="H92" s="150">
        <v>0</v>
      </c>
      <c r="I92" s="150">
        <v>3.19</v>
      </c>
      <c r="J92" s="150">
        <f t="shared" si="3"/>
        <v>42.04</v>
      </c>
      <c r="K92" s="171">
        <f t="shared" si="4"/>
        <v>452.52</v>
      </c>
      <c r="L92" s="171">
        <f t="shared" si="5"/>
        <v>497.77200000000005</v>
      </c>
      <c r="M92" s="173" t="s">
        <v>58</v>
      </c>
    </row>
    <row r="93" spans="1:13" ht="16.5" x14ac:dyDescent="0.3">
      <c r="A93" s="146">
        <v>92</v>
      </c>
      <c r="B93" s="179" t="s">
        <v>161</v>
      </c>
      <c r="C93" s="149">
        <v>1108</v>
      </c>
      <c r="D93" s="146" t="s">
        <v>59</v>
      </c>
      <c r="E93" s="150">
        <v>60.76</v>
      </c>
      <c r="F93" s="150">
        <v>0</v>
      </c>
      <c r="G93" s="150">
        <v>0</v>
      </c>
      <c r="H93" s="150">
        <v>0</v>
      </c>
      <c r="I93" s="150">
        <v>3.33</v>
      </c>
      <c r="J93" s="150">
        <f t="shared" si="3"/>
        <v>64.09</v>
      </c>
      <c r="K93" s="171">
        <f t="shared" si="4"/>
        <v>689.86</v>
      </c>
      <c r="L93" s="171">
        <f t="shared" si="5"/>
        <v>758.84600000000012</v>
      </c>
      <c r="M93" s="173" t="s">
        <v>58</v>
      </c>
    </row>
    <row r="94" spans="1:13" ht="16.5" x14ac:dyDescent="0.3">
      <c r="A94" s="146">
        <v>93</v>
      </c>
      <c r="B94" s="179" t="s">
        <v>162</v>
      </c>
      <c r="C94" s="149">
        <v>1201</v>
      </c>
      <c r="D94" s="146" t="s">
        <v>59</v>
      </c>
      <c r="E94" s="150">
        <v>60.76</v>
      </c>
      <c r="F94" s="150">
        <v>0</v>
      </c>
      <c r="G94" s="150">
        <v>0</v>
      </c>
      <c r="H94" s="150">
        <v>0</v>
      </c>
      <c r="I94" s="150">
        <v>3.33</v>
      </c>
      <c r="J94" s="150">
        <f t="shared" si="3"/>
        <v>64.09</v>
      </c>
      <c r="K94" s="171">
        <f t="shared" si="4"/>
        <v>689.86</v>
      </c>
      <c r="L94" s="171">
        <f t="shared" si="5"/>
        <v>758.84600000000012</v>
      </c>
      <c r="M94" s="173" t="s">
        <v>58</v>
      </c>
    </row>
    <row r="95" spans="1:13" ht="16.5" x14ac:dyDescent="0.3">
      <c r="A95" s="146">
        <v>94</v>
      </c>
      <c r="B95" s="179" t="s">
        <v>162</v>
      </c>
      <c r="C95" s="149">
        <v>1202</v>
      </c>
      <c r="D95" s="146" t="s">
        <v>60</v>
      </c>
      <c r="E95" s="150">
        <v>41.28</v>
      </c>
      <c r="F95" s="150">
        <v>0</v>
      </c>
      <c r="G95" s="150">
        <v>0</v>
      </c>
      <c r="H95" s="150">
        <v>0</v>
      </c>
      <c r="I95" s="150">
        <v>3.19</v>
      </c>
      <c r="J95" s="150">
        <f t="shared" si="3"/>
        <v>44.47</v>
      </c>
      <c r="K95" s="171">
        <f t="shared" si="4"/>
        <v>478.68</v>
      </c>
      <c r="L95" s="171">
        <f t="shared" si="5"/>
        <v>526.548</v>
      </c>
      <c r="M95" s="173" t="s">
        <v>58</v>
      </c>
    </row>
    <row r="96" spans="1:13" ht="16.5" hidden="1" x14ac:dyDescent="0.3">
      <c r="A96" s="146">
        <v>95</v>
      </c>
      <c r="B96" s="179" t="s">
        <v>162</v>
      </c>
      <c r="C96" s="149">
        <v>1203</v>
      </c>
      <c r="D96" s="146" t="s">
        <v>157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f t="shared" si="3"/>
        <v>0</v>
      </c>
      <c r="K96" s="171">
        <f t="shared" si="4"/>
        <v>0</v>
      </c>
      <c r="L96" s="171">
        <f t="shared" si="5"/>
        <v>0</v>
      </c>
      <c r="M96" s="173" t="s">
        <v>157</v>
      </c>
    </row>
    <row r="97" spans="1:13" ht="16.5" x14ac:dyDescent="0.3">
      <c r="A97" s="146">
        <v>96</v>
      </c>
      <c r="B97" s="179" t="s">
        <v>162</v>
      </c>
      <c r="C97" s="149">
        <v>1204</v>
      </c>
      <c r="D97" s="146" t="s">
        <v>59</v>
      </c>
      <c r="E97" s="150">
        <v>60.76</v>
      </c>
      <c r="F97" s="150">
        <v>0</v>
      </c>
      <c r="G97" s="150">
        <v>0</v>
      </c>
      <c r="H97" s="150">
        <v>0</v>
      </c>
      <c r="I97" s="150">
        <v>3.33</v>
      </c>
      <c r="J97" s="150">
        <f t="shared" si="3"/>
        <v>64.09</v>
      </c>
      <c r="K97" s="171">
        <f t="shared" si="4"/>
        <v>689.86</v>
      </c>
      <c r="L97" s="171">
        <f t="shared" si="5"/>
        <v>758.84600000000012</v>
      </c>
      <c r="M97" s="173" t="s">
        <v>58</v>
      </c>
    </row>
    <row r="98" spans="1:13" ht="16.5" x14ac:dyDescent="0.3">
      <c r="A98" s="146">
        <v>97</v>
      </c>
      <c r="B98" s="179" t="s">
        <v>162</v>
      </c>
      <c r="C98" s="149">
        <v>1205</v>
      </c>
      <c r="D98" s="146" t="s">
        <v>59</v>
      </c>
      <c r="E98" s="150">
        <v>60.76</v>
      </c>
      <c r="F98" s="150">
        <v>0</v>
      </c>
      <c r="G98" s="150">
        <v>0</v>
      </c>
      <c r="H98" s="150">
        <v>0</v>
      </c>
      <c r="I98" s="150">
        <v>3.33</v>
      </c>
      <c r="J98" s="150">
        <f t="shared" si="3"/>
        <v>64.09</v>
      </c>
      <c r="K98" s="171">
        <f t="shared" si="4"/>
        <v>689.86</v>
      </c>
      <c r="L98" s="171">
        <f t="shared" si="5"/>
        <v>758.84600000000012</v>
      </c>
      <c r="M98" s="173" t="s">
        <v>58</v>
      </c>
    </row>
    <row r="99" spans="1:13" ht="16.5" x14ac:dyDescent="0.3">
      <c r="A99" s="146">
        <v>98</v>
      </c>
      <c r="B99" s="179" t="s">
        <v>162</v>
      </c>
      <c r="C99" s="149">
        <v>1206</v>
      </c>
      <c r="D99" s="146" t="s">
        <v>60</v>
      </c>
      <c r="E99" s="150">
        <v>38.85</v>
      </c>
      <c r="F99" s="150">
        <v>0</v>
      </c>
      <c r="G99" s="150">
        <v>0</v>
      </c>
      <c r="H99" s="150">
        <v>0</v>
      </c>
      <c r="I99" s="150">
        <v>3.19</v>
      </c>
      <c r="J99" s="150">
        <f t="shared" si="3"/>
        <v>42.04</v>
      </c>
      <c r="K99" s="171">
        <f t="shared" si="4"/>
        <v>452.52</v>
      </c>
      <c r="L99" s="171">
        <f t="shared" si="5"/>
        <v>497.77200000000005</v>
      </c>
      <c r="M99" s="173" t="s">
        <v>58</v>
      </c>
    </row>
    <row r="100" spans="1:13" ht="16.5" x14ac:dyDescent="0.3">
      <c r="A100" s="146">
        <v>99</v>
      </c>
      <c r="B100" s="179" t="s">
        <v>162</v>
      </c>
      <c r="C100" s="149">
        <v>1207</v>
      </c>
      <c r="D100" s="146" t="s">
        <v>60</v>
      </c>
      <c r="E100" s="150">
        <v>38.85</v>
      </c>
      <c r="F100" s="150">
        <v>0</v>
      </c>
      <c r="G100" s="150">
        <v>0</v>
      </c>
      <c r="H100" s="150">
        <v>0</v>
      </c>
      <c r="I100" s="150">
        <v>3.19</v>
      </c>
      <c r="J100" s="150">
        <f t="shared" si="3"/>
        <v>42.04</v>
      </c>
      <c r="K100" s="171">
        <f t="shared" si="4"/>
        <v>452.52</v>
      </c>
      <c r="L100" s="171">
        <f t="shared" si="5"/>
        <v>497.77200000000005</v>
      </c>
      <c r="M100" s="173" t="s">
        <v>58</v>
      </c>
    </row>
    <row r="101" spans="1:13" ht="16.5" x14ac:dyDescent="0.3">
      <c r="A101" s="146">
        <v>100</v>
      </c>
      <c r="B101" s="179" t="s">
        <v>162</v>
      </c>
      <c r="C101" s="149">
        <v>1208</v>
      </c>
      <c r="D101" s="146" t="s">
        <v>59</v>
      </c>
      <c r="E101" s="150">
        <v>60.76</v>
      </c>
      <c r="F101" s="150">
        <v>0</v>
      </c>
      <c r="G101" s="150">
        <v>0</v>
      </c>
      <c r="H101" s="150">
        <v>0</v>
      </c>
      <c r="I101" s="150">
        <v>3.33</v>
      </c>
      <c r="J101" s="150">
        <f t="shared" si="3"/>
        <v>64.09</v>
      </c>
      <c r="K101" s="171">
        <f t="shared" si="4"/>
        <v>689.86</v>
      </c>
      <c r="L101" s="171">
        <f t="shared" si="5"/>
        <v>758.84600000000012</v>
      </c>
      <c r="M101" s="173" t="s">
        <v>58</v>
      </c>
    </row>
    <row r="102" spans="1:13" ht="16.5" x14ac:dyDescent="0.3">
      <c r="A102" s="146">
        <v>101</v>
      </c>
      <c r="B102" s="179" t="s">
        <v>163</v>
      </c>
      <c r="C102" s="149">
        <v>1301</v>
      </c>
      <c r="D102" s="146" t="s">
        <v>59</v>
      </c>
      <c r="E102" s="150">
        <v>60.76</v>
      </c>
      <c r="F102" s="150">
        <v>0</v>
      </c>
      <c r="G102" s="150">
        <v>0</v>
      </c>
      <c r="H102" s="150">
        <v>0</v>
      </c>
      <c r="I102" s="150">
        <v>3.33</v>
      </c>
      <c r="J102" s="150">
        <f t="shared" si="3"/>
        <v>64.09</v>
      </c>
      <c r="K102" s="171">
        <f t="shared" si="4"/>
        <v>689.86</v>
      </c>
      <c r="L102" s="171">
        <f t="shared" si="5"/>
        <v>758.84600000000012</v>
      </c>
      <c r="M102" s="173" t="s">
        <v>58</v>
      </c>
    </row>
    <row r="103" spans="1:13" ht="16.5" x14ac:dyDescent="0.3">
      <c r="A103" s="146">
        <v>102</v>
      </c>
      <c r="B103" s="179" t="s">
        <v>163</v>
      </c>
      <c r="C103" s="149">
        <v>1302</v>
      </c>
      <c r="D103" s="146" t="s">
        <v>60</v>
      </c>
      <c r="E103" s="150">
        <v>41.28</v>
      </c>
      <c r="F103" s="150">
        <v>0</v>
      </c>
      <c r="G103" s="150">
        <v>0</v>
      </c>
      <c r="H103" s="150">
        <v>0</v>
      </c>
      <c r="I103" s="150">
        <v>3.19</v>
      </c>
      <c r="J103" s="150">
        <f t="shared" si="3"/>
        <v>44.47</v>
      </c>
      <c r="K103" s="171">
        <f t="shared" si="4"/>
        <v>478.68</v>
      </c>
      <c r="L103" s="171">
        <f t="shared" si="5"/>
        <v>526.548</v>
      </c>
      <c r="M103" s="173" t="s">
        <v>58</v>
      </c>
    </row>
    <row r="104" spans="1:13" ht="16.5" x14ac:dyDescent="0.3">
      <c r="A104" s="146">
        <v>103</v>
      </c>
      <c r="B104" s="179" t="s">
        <v>163</v>
      </c>
      <c r="C104" s="149">
        <v>1303</v>
      </c>
      <c r="D104" s="146" t="s">
        <v>60</v>
      </c>
      <c r="E104" s="150">
        <v>41.28</v>
      </c>
      <c r="F104" s="150">
        <v>0</v>
      </c>
      <c r="G104" s="150">
        <v>0</v>
      </c>
      <c r="H104" s="150">
        <v>0</v>
      </c>
      <c r="I104" s="150">
        <v>3.19</v>
      </c>
      <c r="J104" s="150">
        <f t="shared" si="3"/>
        <v>44.47</v>
      </c>
      <c r="K104" s="171">
        <f t="shared" si="4"/>
        <v>478.68</v>
      </c>
      <c r="L104" s="171">
        <f t="shared" si="5"/>
        <v>526.548</v>
      </c>
      <c r="M104" s="173" t="s">
        <v>58</v>
      </c>
    </row>
    <row r="105" spans="1:13" ht="16.5" x14ac:dyDescent="0.3">
      <c r="A105" s="146">
        <v>104</v>
      </c>
      <c r="B105" s="179" t="s">
        <v>163</v>
      </c>
      <c r="C105" s="149">
        <v>1304</v>
      </c>
      <c r="D105" s="146" t="s">
        <v>59</v>
      </c>
      <c r="E105" s="150">
        <v>60.76</v>
      </c>
      <c r="F105" s="150">
        <v>0</v>
      </c>
      <c r="G105" s="150">
        <v>0</v>
      </c>
      <c r="H105" s="150">
        <v>0</v>
      </c>
      <c r="I105" s="150">
        <v>3.33</v>
      </c>
      <c r="J105" s="150">
        <f t="shared" si="3"/>
        <v>64.09</v>
      </c>
      <c r="K105" s="171">
        <f t="shared" si="4"/>
        <v>689.86</v>
      </c>
      <c r="L105" s="171">
        <f t="shared" si="5"/>
        <v>758.84600000000012</v>
      </c>
      <c r="M105" s="173" t="s">
        <v>58</v>
      </c>
    </row>
    <row r="106" spans="1:13" ht="16.5" x14ac:dyDescent="0.3">
      <c r="A106" s="146">
        <v>105</v>
      </c>
      <c r="B106" s="179" t="s">
        <v>163</v>
      </c>
      <c r="C106" s="149">
        <v>1305</v>
      </c>
      <c r="D106" s="146" t="s">
        <v>59</v>
      </c>
      <c r="E106" s="150">
        <v>60.76</v>
      </c>
      <c r="F106" s="150">
        <v>0</v>
      </c>
      <c r="G106" s="150">
        <v>0</v>
      </c>
      <c r="H106" s="150">
        <v>0</v>
      </c>
      <c r="I106" s="150">
        <v>3.33</v>
      </c>
      <c r="J106" s="150">
        <f t="shared" si="3"/>
        <v>64.09</v>
      </c>
      <c r="K106" s="171">
        <f t="shared" si="4"/>
        <v>689.86</v>
      </c>
      <c r="L106" s="171">
        <f t="shared" si="5"/>
        <v>758.84600000000012</v>
      </c>
      <c r="M106" s="173" t="s">
        <v>58</v>
      </c>
    </row>
    <row r="107" spans="1:13" ht="16.5" x14ac:dyDescent="0.3">
      <c r="A107" s="146">
        <v>106</v>
      </c>
      <c r="B107" s="179" t="s">
        <v>163</v>
      </c>
      <c r="C107" s="149">
        <v>1306</v>
      </c>
      <c r="D107" s="146" t="s">
        <v>60</v>
      </c>
      <c r="E107" s="150">
        <v>38.85</v>
      </c>
      <c r="F107" s="150">
        <v>0</v>
      </c>
      <c r="G107" s="150">
        <v>0</v>
      </c>
      <c r="H107" s="150">
        <v>0</v>
      </c>
      <c r="I107" s="150">
        <v>3.19</v>
      </c>
      <c r="J107" s="150">
        <f t="shared" si="3"/>
        <v>42.04</v>
      </c>
      <c r="K107" s="171">
        <f t="shared" si="4"/>
        <v>452.52</v>
      </c>
      <c r="L107" s="171">
        <f t="shared" si="5"/>
        <v>497.77200000000005</v>
      </c>
      <c r="M107" s="173" t="s">
        <v>58</v>
      </c>
    </row>
    <row r="108" spans="1:13" ht="16.5" x14ac:dyDescent="0.3">
      <c r="A108" s="146">
        <v>107</v>
      </c>
      <c r="B108" s="179" t="s">
        <v>163</v>
      </c>
      <c r="C108" s="149">
        <v>1307</v>
      </c>
      <c r="D108" s="146" t="s">
        <v>60</v>
      </c>
      <c r="E108" s="150">
        <v>38.85</v>
      </c>
      <c r="F108" s="150">
        <v>0</v>
      </c>
      <c r="G108" s="150">
        <v>0</v>
      </c>
      <c r="H108" s="150">
        <v>0</v>
      </c>
      <c r="I108" s="150">
        <v>3.19</v>
      </c>
      <c r="J108" s="150">
        <f t="shared" si="3"/>
        <v>42.04</v>
      </c>
      <c r="K108" s="171">
        <f t="shared" si="4"/>
        <v>452.52</v>
      </c>
      <c r="L108" s="171">
        <f t="shared" si="5"/>
        <v>497.77200000000005</v>
      </c>
      <c r="M108" s="173" t="s">
        <v>58</v>
      </c>
    </row>
    <row r="109" spans="1:13" ht="16.5" x14ac:dyDescent="0.3">
      <c r="A109" s="146">
        <v>108</v>
      </c>
      <c r="B109" s="179" t="s">
        <v>163</v>
      </c>
      <c r="C109" s="149">
        <v>1308</v>
      </c>
      <c r="D109" s="146" t="s">
        <v>59</v>
      </c>
      <c r="E109" s="150">
        <v>60.76</v>
      </c>
      <c r="F109" s="150">
        <v>0</v>
      </c>
      <c r="G109" s="150">
        <v>0</v>
      </c>
      <c r="H109" s="150">
        <v>0</v>
      </c>
      <c r="I109" s="150">
        <v>3.33</v>
      </c>
      <c r="J109" s="150">
        <f t="shared" si="3"/>
        <v>64.09</v>
      </c>
      <c r="K109" s="171">
        <f t="shared" si="4"/>
        <v>689.86</v>
      </c>
      <c r="L109" s="171">
        <f t="shared" si="5"/>
        <v>758.84600000000012</v>
      </c>
      <c r="M109" s="173" t="s">
        <v>58</v>
      </c>
    </row>
    <row r="110" spans="1:13" ht="16.5" x14ac:dyDescent="0.3">
      <c r="A110" s="146">
        <v>109</v>
      </c>
      <c r="B110" s="179" t="s">
        <v>164</v>
      </c>
      <c r="C110" s="149">
        <v>1401</v>
      </c>
      <c r="D110" s="146" t="s">
        <v>59</v>
      </c>
      <c r="E110" s="150">
        <v>60.76</v>
      </c>
      <c r="F110" s="150">
        <v>0</v>
      </c>
      <c r="G110" s="150">
        <v>0</v>
      </c>
      <c r="H110" s="150">
        <v>0</v>
      </c>
      <c r="I110" s="150">
        <v>3.33</v>
      </c>
      <c r="J110" s="150">
        <f t="shared" si="3"/>
        <v>64.09</v>
      </c>
      <c r="K110" s="171">
        <f t="shared" si="4"/>
        <v>689.86</v>
      </c>
      <c r="L110" s="171">
        <f t="shared" si="5"/>
        <v>758.84600000000012</v>
      </c>
      <c r="M110" s="173" t="s">
        <v>58</v>
      </c>
    </row>
    <row r="111" spans="1:13" ht="16.5" x14ac:dyDescent="0.3">
      <c r="A111" s="146">
        <v>110</v>
      </c>
      <c r="B111" s="179" t="s">
        <v>164</v>
      </c>
      <c r="C111" s="149">
        <v>1402</v>
      </c>
      <c r="D111" s="146" t="s">
        <v>60</v>
      </c>
      <c r="E111" s="150">
        <v>41.28</v>
      </c>
      <c r="F111" s="150">
        <v>0</v>
      </c>
      <c r="G111" s="150">
        <v>0</v>
      </c>
      <c r="H111" s="150">
        <v>0</v>
      </c>
      <c r="I111" s="150">
        <v>3.19</v>
      </c>
      <c r="J111" s="150">
        <f t="shared" si="3"/>
        <v>44.47</v>
      </c>
      <c r="K111" s="171">
        <f t="shared" si="4"/>
        <v>478.68</v>
      </c>
      <c r="L111" s="171">
        <f t="shared" si="5"/>
        <v>526.548</v>
      </c>
      <c r="M111" s="173" t="s">
        <v>58</v>
      </c>
    </row>
    <row r="112" spans="1:13" ht="16.5" x14ac:dyDescent="0.3">
      <c r="A112" s="146">
        <v>111</v>
      </c>
      <c r="B112" s="179" t="s">
        <v>164</v>
      </c>
      <c r="C112" s="149">
        <v>1403</v>
      </c>
      <c r="D112" s="146" t="s">
        <v>60</v>
      </c>
      <c r="E112" s="150">
        <v>41.28</v>
      </c>
      <c r="F112" s="150">
        <v>0</v>
      </c>
      <c r="G112" s="150">
        <v>0</v>
      </c>
      <c r="H112" s="150">
        <v>0</v>
      </c>
      <c r="I112" s="150">
        <v>3.19</v>
      </c>
      <c r="J112" s="150">
        <f t="shared" si="3"/>
        <v>44.47</v>
      </c>
      <c r="K112" s="171">
        <f t="shared" si="4"/>
        <v>478.68</v>
      </c>
      <c r="L112" s="171">
        <f t="shared" si="5"/>
        <v>526.548</v>
      </c>
      <c r="M112" s="173" t="s">
        <v>58</v>
      </c>
    </row>
    <row r="113" spans="1:13" ht="16.5" x14ac:dyDescent="0.3">
      <c r="A113" s="146">
        <v>112</v>
      </c>
      <c r="B113" s="179" t="s">
        <v>164</v>
      </c>
      <c r="C113" s="149">
        <v>1404</v>
      </c>
      <c r="D113" s="146" t="s">
        <v>59</v>
      </c>
      <c r="E113" s="150">
        <v>60.76</v>
      </c>
      <c r="F113" s="150">
        <v>0</v>
      </c>
      <c r="G113" s="150">
        <v>0</v>
      </c>
      <c r="H113" s="150">
        <v>0</v>
      </c>
      <c r="I113" s="150">
        <v>3.33</v>
      </c>
      <c r="J113" s="150">
        <f t="shared" si="3"/>
        <v>64.09</v>
      </c>
      <c r="K113" s="171">
        <f t="shared" si="4"/>
        <v>689.86</v>
      </c>
      <c r="L113" s="171">
        <f t="shared" si="5"/>
        <v>758.84600000000012</v>
      </c>
      <c r="M113" s="173" t="s">
        <v>58</v>
      </c>
    </row>
    <row r="114" spans="1:13" ht="16.5" x14ac:dyDescent="0.3">
      <c r="A114" s="146">
        <v>113</v>
      </c>
      <c r="B114" s="179" t="s">
        <v>164</v>
      </c>
      <c r="C114" s="149">
        <v>1405</v>
      </c>
      <c r="D114" s="146" t="s">
        <v>59</v>
      </c>
      <c r="E114" s="150">
        <v>60.76</v>
      </c>
      <c r="F114" s="150">
        <v>0</v>
      </c>
      <c r="G114" s="150">
        <v>0</v>
      </c>
      <c r="H114" s="150">
        <v>0</v>
      </c>
      <c r="I114" s="150">
        <v>3.33</v>
      </c>
      <c r="J114" s="150">
        <f t="shared" si="3"/>
        <v>64.09</v>
      </c>
      <c r="K114" s="171">
        <f t="shared" si="4"/>
        <v>689.86</v>
      </c>
      <c r="L114" s="171">
        <f t="shared" si="5"/>
        <v>758.84600000000012</v>
      </c>
      <c r="M114" s="173" t="s">
        <v>58</v>
      </c>
    </row>
    <row r="115" spans="1:13" ht="16.5" x14ac:dyDescent="0.3">
      <c r="A115" s="146">
        <v>114</v>
      </c>
      <c r="B115" s="179" t="s">
        <v>164</v>
      </c>
      <c r="C115" s="149">
        <v>1406</v>
      </c>
      <c r="D115" s="146" t="s">
        <v>60</v>
      </c>
      <c r="E115" s="150">
        <v>38.85</v>
      </c>
      <c r="F115" s="150">
        <v>0</v>
      </c>
      <c r="G115" s="150">
        <v>0</v>
      </c>
      <c r="H115" s="150">
        <v>0</v>
      </c>
      <c r="I115" s="150">
        <v>3.19</v>
      </c>
      <c r="J115" s="150">
        <f t="shared" si="3"/>
        <v>42.04</v>
      </c>
      <c r="K115" s="171">
        <f t="shared" si="4"/>
        <v>452.52</v>
      </c>
      <c r="L115" s="171">
        <f t="shared" si="5"/>
        <v>497.77200000000005</v>
      </c>
      <c r="M115" s="173" t="s">
        <v>58</v>
      </c>
    </row>
    <row r="116" spans="1:13" ht="16.5" x14ac:dyDescent="0.3">
      <c r="A116" s="146">
        <v>115</v>
      </c>
      <c r="B116" s="179" t="s">
        <v>164</v>
      </c>
      <c r="C116" s="149">
        <v>1407</v>
      </c>
      <c r="D116" s="146" t="s">
        <v>60</v>
      </c>
      <c r="E116" s="150">
        <v>38.85</v>
      </c>
      <c r="F116" s="150">
        <v>0</v>
      </c>
      <c r="G116" s="150">
        <v>0</v>
      </c>
      <c r="H116" s="150">
        <v>0</v>
      </c>
      <c r="I116" s="150">
        <v>3.19</v>
      </c>
      <c r="J116" s="150">
        <f t="shared" si="3"/>
        <v>42.04</v>
      </c>
      <c r="K116" s="171">
        <f t="shared" si="4"/>
        <v>452.52</v>
      </c>
      <c r="L116" s="171">
        <f t="shared" si="5"/>
        <v>497.77200000000005</v>
      </c>
      <c r="M116" s="173" t="s">
        <v>58</v>
      </c>
    </row>
    <row r="117" spans="1:13" ht="16.5" x14ac:dyDescent="0.3">
      <c r="A117" s="146">
        <v>116</v>
      </c>
      <c r="B117" s="179" t="s">
        <v>164</v>
      </c>
      <c r="C117" s="149">
        <v>1408</v>
      </c>
      <c r="D117" s="146" t="s">
        <v>59</v>
      </c>
      <c r="E117" s="150">
        <v>60.76</v>
      </c>
      <c r="F117" s="150">
        <v>0</v>
      </c>
      <c r="G117" s="150">
        <v>0</v>
      </c>
      <c r="H117" s="150">
        <v>0</v>
      </c>
      <c r="I117" s="150">
        <v>3.33</v>
      </c>
      <c r="J117" s="150">
        <f t="shared" si="3"/>
        <v>64.09</v>
      </c>
      <c r="K117" s="171">
        <f t="shared" si="4"/>
        <v>689.86</v>
      </c>
      <c r="L117" s="171">
        <f t="shared" si="5"/>
        <v>758.84600000000012</v>
      </c>
      <c r="M117" s="173" t="s">
        <v>58</v>
      </c>
    </row>
    <row r="118" spans="1:13" ht="16.5" x14ac:dyDescent="0.3">
      <c r="A118" s="146">
        <v>117</v>
      </c>
      <c r="B118" s="179" t="s">
        <v>165</v>
      </c>
      <c r="C118" s="149">
        <v>1501</v>
      </c>
      <c r="D118" s="146" t="s">
        <v>59</v>
      </c>
      <c r="E118" s="150">
        <v>60.76</v>
      </c>
      <c r="F118" s="150">
        <v>0</v>
      </c>
      <c r="G118" s="150">
        <v>0</v>
      </c>
      <c r="H118" s="150">
        <v>0</v>
      </c>
      <c r="I118" s="150">
        <v>3.33</v>
      </c>
      <c r="J118" s="150">
        <f t="shared" si="3"/>
        <v>64.09</v>
      </c>
      <c r="K118" s="171">
        <f t="shared" si="4"/>
        <v>689.86</v>
      </c>
      <c r="L118" s="171">
        <f t="shared" si="5"/>
        <v>758.84600000000012</v>
      </c>
      <c r="M118" s="173" t="s">
        <v>58</v>
      </c>
    </row>
    <row r="119" spans="1:13" ht="16.5" x14ac:dyDescent="0.3">
      <c r="A119" s="146">
        <v>118</v>
      </c>
      <c r="B119" s="179" t="s">
        <v>165</v>
      </c>
      <c r="C119" s="149">
        <v>1502</v>
      </c>
      <c r="D119" s="146" t="s">
        <v>60</v>
      </c>
      <c r="E119" s="150">
        <v>41.28</v>
      </c>
      <c r="F119" s="150">
        <v>0</v>
      </c>
      <c r="G119" s="150">
        <v>0</v>
      </c>
      <c r="H119" s="150">
        <v>0</v>
      </c>
      <c r="I119" s="150">
        <v>3.19</v>
      </c>
      <c r="J119" s="150">
        <f t="shared" si="3"/>
        <v>44.47</v>
      </c>
      <c r="K119" s="171">
        <f t="shared" si="4"/>
        <v>478.68</v>
      </c>
      <c r="L119" s="171">
        <f t="shared" si="5"/>
        <v>526.548</v>
      </c>
      <c r="M119" s="173" t="s">
        <v>58</v>
      </c>
    </row>
    <row r="120" spans="1:13" ht="16.5" x14ac:dyDescent="0.3">
      <c r="A120" s="146">
        <v>119</v>
      </c>
      <c r="B120" s="179" t="s">
        <v>165</v>
      </c>
      <c r="C120" s="149">
        <v>1503</v>
      </c>
      <c r="D120" s="146" t="s">
        <v>60</v>
      </c>
      <c r="E120" s="150">
        <v>41.28</v>
      </c>
      <c r="F120" s="150">
        <v>0</v>
      </c>
      <c r="G120" s="150">
        <v>0</v>
      </c>
      <c r="H120" s="150">
        <v>0</v>
      </c>
      <c r="I120" s="150">
        <v>3.19</v>
      </c>
      <c r="J120" s="150">
        <f t="shared" si="3"/>
        <v>44.47</v>
      </c>
      <c r="K120" s="171">
        <f t="shared" si="4"/>
        <v>478.68</v>
      </c>
      <c r="L120" s="171">
        <f t="shared" si="5"/>
        <v>526.548</v>
      </c>
      <c r="M120" s="173" t="s">
        <v>58</v>
      </c>
    </row>
    <row r="121" spans="1:13" ht="16.5" x14ac:dyDescent="0.3">
      <c r="A121" s="146">
        <v>120</v>
      </c>
      <c r="B121" s="179" t="s">
        <v>165</v>
      </c>
      <c r="C121" s="149">
        <v>1504</v>
      </c>
      <c r="D121" s="146" t="s">
        <v>59</v>
      </c>
      <c r="E121" s="150">
        <v>60.76</v>
      </c>
      <c r="F121" s="150">
        <v>0</v>
      </c>
      <c r="G121" s="150">
        <v>0</v>
      </c>
      <c r="H121" s="150">
        <v>0</v>
      </c>
      <c r="I121" s="150">
        <v>3.33</v>
      </c>
      <c r="J121" s="150">
        <f t="shared" si="3"/>
        <v>64.09</v>
      </c>
      <c r="K121" s="171">
        <f t="shared" si="4"/>
        <v>689.86</v>
      </c>
      <c r="L121" s="171">
        <f t="shared" si="5"/>
        <v>758.84600000000012</v>
      </c>
      <c r="M121" s="173" t="s">
        <v>58</v>
      </c>
    </row>
    <row r="122" spans="1:13" ht="16.5" x14ac:dyDescent="0.3">
      <c r="A122" s="146">
        <v>121</v>
      </c>
      <c r="B122" s="179" t="s">
        <v>165</v>
      </c>
      <c r="C122" s="149">
        <v>1505</v>
      </c>
      <c r="D122" s="146" t="s">
        <v>59</v>
      </c>
      <c r="E122" s="150">
        <v>60.76</v>
      </c>
      <c r="F122" s="150">
        <v>0</v>
      </c>
      <c r="G122" s="150">
        <v>0</v>
      </c>
      <c r="H122" s="150">
        <v>0</v>
      </c>
      <c r="I122" s="150">
        <v>3.33</v>
      </c>
      <c r="J122" s="150">
        <f t="shared" si="3"/>
        <v>64.09</v>
      </c>
      <c r="K122" s="171">
        <f t="shared" si="4"/>
        <v>689.86</v>
      </c>
      <c r="L122" s="171">
        <f t="shared" si="5"/>
        <v>758.84600000000012</v>
      </c>
      <c r="M122" s="173" t="s">
        <v>58</v>
      </c>
    </row>
    <row r="123" spans="1:13" ht="16.5" x14ac:dyDescent="0.3">
      <c r="A123" s="146">
        <v>122</v>
      </c>
      <c r="B123" s="179" t="s">
        <v>165</v>
      </c>
      <c r="C123" s="149">
        <v>1506</v>
      </c>
      <c r="D123" s="146" t="s">
        <v>60</v>
      </c>
      <c r="E123" s="150">
        <v>38.85</v>
      </c>
      <c r="F123" s="150">
        <v>0</v>
      </c>
      <c r="G123" s="150">
        <v>0</v>
      </c>
      <c r="H123" s="150">
        <v>0</v>
      </c>
      <c r="I123" s="150">
        <v>3.19</v>
      </c>
      <c r="J123" s="150">
        <f t="shared" si="3"/>
        <v>42.04</v>
      </c>
      <c r="K123" s="171">
        <f t="shared" si="4"/>
        <v>452.52</v>
      </c>
      <c r="L123" s="171">
        <f t="shared" si="5"/>
        <v>497.77200000000005</v>
      </c>
      <c r="M123" s="173" t="s">
        <v>58</v>
      </c>
    </row>
    <row r="124" spans="1:13" ht="16.5" x14ac:dyDescent="0.3">
      <c r="A124" s="146">
        <v>123</v>
      </c>
      <c r="B124" s="179" t="s">
        <v>165</v>
      </c>
      <c r="C124" s="149">
        <v>1507</v>
      </c>
      <c r="D124" s="146" t="s">
        <v>60</v>
      </c>
      <c r="E124" s="150">
        <v>38.85</v>
      </c>
      <c r="F124" s="150">
        <v>0</v>
      </c>
      <c r="G124" s="150">
        <v>0</v>
      </c>
      <c r="H124" s="150">
        <v>0</v>
      </c>
      <c r="I124" s="150">
        <v>3.19</v>
      </c>
      <c r="J124" s="150">
        <f t="shared" si="3"/>
        <v>42.04</v>
      </c>
      <c r="K124" s="171">
        <f t="shared" si="4"/>
        <v>452.52</v>
      </c>
      <c r="L124" s="171">
        <f t="shared" si="5"/>
        <v>497.77200000000005</v>
      </c>
      <c r="M124" s="173" t="s">
        <v>58</v>
      </c>
    </row>
    <row r="125" spans="1:13" ht="16.5" x14ac:dyDescent="0.3">
      <c r="A125" s="146">
        <v>124</v>
      </c>
      <c r="B125" s="179" t="s">
        <v>165</v>
      </c>
      <c r="C125" s="149">
        <v>1508</v>
      </c>
      <c r="D125" s="146" t="s">
        <v>59</v>
      </c>
      <c r="E125" s="150">
        <v>60.76</v>
      </c>
      <c r="F125" s="150">
        <v>0</v>
      </c>
      <c r="G125" s="150">
        <v>0</v>
      </c>
      <c r="H125" s="150">
        <v>0</v>
      </c>
      <c r="I125" s="150">
        <v>3.33</v>
      </c>
      <c r="J125" s="150">
        <f t="shared" si="3"/>
        <v>64.09</v>
      </c>
      <c r="K125" s="171">
        <f t="shared" si="4"/>
        <v>689.86</v>
      </c>
      <c r="L125" s="171">
        <f t="shared" si="5"/>
        <v>758.84600000000012</v>
      </c>
      <c r="M125" s="173" t="s">
        <v>58</v>
      </c>
    </row>
    <row r="126" spans="1:13" ht="16.5" x14ac:dyDescent="0.3">
      <c r="A126" s="146">
        <v>125</v>
      </c>
      <c r="B126" s="179" t="s">
        <v>166</v>
      </c>
      <c r="C126" s="149">
        <v>1601</v>
      </c>
      <c r="D126" s="146" t="s">
        <v>59</v>
      </c>
      <c r="E126" s="150">
        <v>60.76</v>
      </c>
      <c r="F126" s="150">
        <v>0</v>
      </c>
      <c r="G126" s="150">
        <v>0</v>
      </c>
      <c r="H126" s="150">
        <v>0</v>
      </c>
      <c r="I126" s="150">
        <v>3.33</v>
      </c>
      <c r="J126" s="150">
        <f t="shared" si="3"/>
        <v>64.09</v>
      </c>
      <c r="K126" s="171">
        <f t="shared" si="4"/>
        <v>689.86</v>
      </c>
      <c r="L126" s="171">
        <f t="shared" si="5"/>
        <v>758.84600000000012</v>
      </c>
      <c r="M126" s="173" t="s">
        <v>58</v>
      </c>
    </row>
    <row r="127" spans="1:13" ht="16.5" x14ac:dyDescent="0.3">
      <c r="A127" s="146">
        <v>126</v>
      </c>
      <c r="B127" s="179" t="s">
        <v>166</v>
      </c>
      <c r="C127" s="149">
        <v>1602</v>
      </c>
      <c r="D127" s="146" t="s">
        <v>60</v>
      </c>
      <c r="E127" s="150">
        <v>41.28</v>
      </c>
      <c r="F127" s="150">
        <v>0</v>
      </c>
      <c r="G127" s="150">
        <v>0</v>
      </c>
      <c r="H127" s="150">
        <v>0</v>
      </c>
      <c r="I127" s="150">
        <v>3.19</v>
      </c>
      <c r="J127" s="150">
        <f t="shared" si="3"/>
        <v>44.47</v>
      </c>
      <c r="K127" s="171">
        <f t="shared" si="4"/>
        <v>478.68</v>
      </c>
      <c r="L127" s="171">
        <f t="shared" si="5"/>
        <v>526.548</v>
      </c>
      <c r="M127" s="173" t="s">
        <v>58</v>
      </c>
    </row>
    <row r="128" spans="1:13" ht="16.5" x14ac:dyDescent="0.3">
      <c r="A128" s="146">
        <v>127</v>
      </c>
      <c r="B128" s="179" t="s">
        <v>166</v>
      </c>
      <c r="C128" s="149">
        <v>1603</v>
      </c>
      <c r="D128" s="146" t="s">
        <v>60</v>
      </c>
      <c r="E128" s="150">
        <v>41.28</v>
      </c>
      <c r="F128" s="150">
        <v>0</v>
      </c>
      <c r="G128" s="150">
        <v>0</v>
      </c>
      <c r="H128" s="150">
        <v>0</v>
      </c>
      <c r="I128" s="150">
        <v>3.19</v>
      </c>
      <c r="J128" s="150">
        <f t="shared" si="3"/>
        <v>44.47</v>
      </c>
      <c r="K128" s="171">
        <f t="shared" si="4"/>
        <v>478.68</v>
      </c>
      <c r="L128" s="171">
        <f t="shared" si="5"/>
        <v>526.548</v>
      </c>
      <c r="M128" s="173" t="s">
        <v>58</v>
      </c>
    </row>
    <row r="129" spans="1:13" ht="16.5" x14ac:dyDescent="0.3">
      <c r="A129" s="146">
        <v>128</v>
      </c>
      <c r="B129" s="179" t="s">
        <v>166</v>
      </c>
      <c r="C129" s="149">
        <v>1604</v>
      </c>
      <c r="D129" s="146" t="s">
        <v>59</v>
      </c>
      <c r="E129" s="150">
        <v>60.76</v>
      </c>
      <c r="F129" s="150">
        <v>0</v>
      </c>
      <c r="G129" s="150">
        <v>0</v>
      </c>
      <c r="H129" s="150">
        <v>0</v>
      </c>
      <c r="I129" s="150">
        <v>3.33</v>
      </c>
      <c r="J129" s="150">
        <f t="shared" si="3"/>
        <v>64.09</v>
      </c>
      <c r="K129" s="171">
        <f t="shared" si="4"/>
        <v>689.86</v>
      </c>
      <c r="L129" s="171">
        <f t="shared" si="5"/>
        <v>758.84600000000012</v>
      </c>
      <c r="M129" s="173" t="s">
        <v>58</v>
      </c>
    </row>
    <row r="130" spans="1:13" ht="16.5" x14ac:dyDescent="0.3">
      <c r="A130" s="146">
        <v>129</v>
      </c>
      <c r="B130" s="179" t="s">
        <v>166</v>
      </c>
      <c r="C130" s="149">
        <v>1605</v>
      </c>
      <c r="D130" s="146" t="s">
        <v>59</v>
      </c>
      <c r="E130" s="150">
        <v>60.76</v>
      </c>
      <c r="F130" s="150">
        <v>0</v>
      </c>
      <c r="G130" s="150">
        <v>0</v>
      </c>
      <c r="H130" s="150">
        <v>0</v>
      </c>
      <c r="I130" s="150">
        <v>3.33</v>
      </c>
      <c r="J130" s="150">
        <f t="shared" si="3"/>
        <v>64.09</v>
      </c>
      <c r="K130" s="171">
        <f t="shared" si="4"/>
        <v>689.86</v>
      </c>
      <c r="L130" s="171">
        <f t="shared" si="5"/>
        <v>758.84600000000012</v>
      </c>
      <c r="M130" s="173" t="s">
        <v>58</v>
      </c>
    </row>
    <row r="131" spans="1:13" ht="16.5" x14ac:dyDescent="0.3">
      <c r="A131" s="146">
        <v>130</v>
      </c>
      <c r="B131" s="179" t="s">
        <v>166</v>
      </c>
      <c r="C131" s="149">
        <v>1606</v>
      </c>
      <c r="D131" s="146" t="s">
        <v>60</v>
      </c>
      <c r="E131" s="150">
        <v>38.85</v>
      </c>
      <c r="F131" s="150">
        <v>0</v>
      </c>
      <c r="G131" s="150">
        <v>0</v>
      </c>
      <c r="H131" s="150">
        <v>0</v>
      </c>
      <c r="I131" s="150">
        <v>3.19</v>
      </c>
      <c r="J131" s="150">
        <f t="shared" ref="J131:J189" si="6">SUM(E131:I131)</f>
        <v>42.04</v>
      </c>
      <c r="K131" s="171">
        <f t="shared" ref="K131:K189" si="7">ROUND(J131*10.764,2)</f>
        <v>452.52</v>
      </c>
      <c r="L131" s="171">
        <f t="shared" ref="L131:L189" si="8">K131*1.1</f>
        <v>497.77200000000005</v>
      </c>
      <c r="M131" s="173" t="s">
        <v>58</v>
      </c>
    </row>
    <row r="132" spans="1:13" ht="16.5" x14ac:dyDescent="0.3">
      <c r="A132" s="146">
        <v>131</v>
      </c>
      <c r="B132" s="179" t="s">
        <v>166</v>
      </c>
      <c r="C132" s="149">
        <v>1607</v>
      </c>
      <c r="D132" s="146" t="s">
        <v>60</v>
      </c>
      <c r="E132" s="150">
        <v>38.85</v>
      </c>
      <c r="F132" s="150">
        <v>0</v>
      </c>
      <c r="G132" s="150">
        <v>0</v>
      </c>
      <c r="H132" s="150">
        <v>0</v>
      </c>
      <c r="I132" s="150">
        <v>3.19</v>
      </c>
      <c r="J132" s="150">
        <f t="shared" si="6"/>
        <v>42.04</v>
      </c>
      <c r="K132" s="171">
        <f t="shared" si="7"/>
        <v>452.52</v>
      </c>
      <c r="L132" s="171">
        <f t="shared" si="8"/>
        <v>497.77200000000005</v>
      </c>
      <c r="M132" s="173" t="s">
        <v>58</v>
      </c>
    </row>
    <row r="133" spans="1:13" ht="16.5" x14ac:dyDescent="0.3">
      <c r="A133" s="146">
        <v>132</v>
      </c>
      <c r="B133" s="179" t="s">
        <v>166</v>
      </c>
      <c r="C133" s="149">
        <v>1608</v>
      </c>
      <c r="D133" s="146" t="s">
        <v>59</v>
      </c>
      <c r="E133" s="150">
        <v>60.76</v>
      </c>
      <c r="F133" s="150">
        <v>0</v>
      </c>
      <c r="G133" s="150">
        <v>0</v>
      </c>
      <c r="H133" s="150">
        <v>0</v>
      </c>
      <c r="I133" s="150">
        <v>3.33</v>
      </c>
      <c r="J133" s="150">
        <f t="shared" si="6"/>
        <v>64.09</v>
      </c>
      <c r="K133" s="171">
        <f t="shared" si="7"/>
        <v>689.86</v>
      </c>
      <c r="L133" s="171">
        <f t="shared" si="8"/>
        <v>758.84600000000012</v>
      </c>
      <c r="M133" s="173" t="s">
        <v>58</v>
      </c>
    </row>
    <row r="134" spans="1:13" ht="16.5" x14ac:dyDescent="0.3">
      <c r="A134" s="146">
        <v>133</v>
      </c>
      <c r="B134" s="179" t="s">
        <v>167</v>
      </c>
      <c r="C134" s="149">
        <v>1701</v>
      </c>
      <c r="D134" s="146" t="s">
        <v>59</v>
      </c>
      <c r="E134" s="150">
        <v>60.76</v>
      </c>
      <c r="F134" s="150">
        <v>0</v>
      </c>
      <c r="G134" s="150">
        <v>0</v>
      </c>
      <c r="H134" s="150">
        <v>0</v>
      </c>
      <c r="I134" s="150">
        <v>3.33</v>
      </c>
      <c r="J134" s="150">
        <f t="shared" si="6"/>
        <v>64.09</v>
      </c>
      <c r="K134" s="171">
        <f t="shared" si="7"/>
        <v>689.86</v>
      </c>
      <c r="L134" s="171">
        <f t="shared" si="8"/>
        <v>758.84600000000012</v>
      </c>
      <c r="M134" s="173" t="s">
        <v>58</v>
      </c>
    </row>
    <row r="135" spans="1:13" ht="16.5" x14ac:dyDescent="0.3">
      <c r="A135" s="146">
        <v>134</v>
      </c>
      <c r="B135" s="179" t="s">
        <v>167</v>
      </c>
      <c r="C135" s="149">
        <v>1702</v>
      </c>
      <c r="D135" s="146" t="s">
        <v>60</v>
      </c>
      <c r="E135" s="150">
        <v>41.28</v>
      </c>
      <c r="F135" s="150">
        <v>0</v>
      </c>
      <c r="G135" s="150">
        <v>0</v>
      </c>
      <c r="H135" s="150">
        <v>0</v>
      </c>
      <c r="I135" s="150">
        <v>3.19</v>
      </c>
      <c r="J135" s="150">
        <f t="shared" si="6"/>
        <v>44.47</v>
      </c>
      <c r="K135" s="171">
        <f t="shared" si="7"/>
        <v>478.68</v>
      </c>
      <c r="L135" s="171">
        <f t="shared" si="8"/>
        <v>526.548</v>
      </c>
      <c r="M135" s="173" t="s">
        <v>58</v>
      </c>
    </row>
    <row r="136" spans="1:13" ht="16.5" hidden="1" x14ac:dyDescent="0.3">
      <c r="A136" s="146">
        <v>135</v>
      </c>
      <c r="B136" s="179" t="s">
        <v>167</v>
      </c>
      <c r="C136" s="149">
        <v>1703</v>
      </c>
      <c r="D136" s="146" t="s">
        <v>157</v>
      </c>
      <c r="E136" s="150">
        <v>0</v>
      </c>
      <c r="F136" s="150">
        <v>0</v>
      </c>
      <c r="G136" s="150">
        <v>0</v>
      </c>
      <c r="H136" s="150">
        <v>0</v>
      </c>
      <c r="I136" s="150">
        <v>0</v>
      </c>
      <c r="J136" s="150">
        <f t="shared" si="6"/>
        <v>0</v>
      </c>
      <c r="K136" s="171">
        <f t="shared" si="7"/>
        <v>0</v>
      </c>
      <c r="L136" s="171">
        <f t="shared" si="8"/>
        <v>0</v>
      </c>
      <c r="M136" s="173" t="s">
        <v>157</v>
      </c>
    </row>
    <row r="137" spans="1:13" ht="16.5" x14ac:dyDescent="0.3">
      <c r="A137" s="146">
        <v>136</v>
      </c>
      <c r="B137" s="179" t="s">
        <v>167</v>
      </c>
      <c r="C137" s="149">
        <v>1704</v>
      </c>
      <c r="D137" s="146" t="s">
        <v>59</v>
      </c>
      <c r="E137" s="150">
        <v>60.76</v>
      </c>
      <c r="F137" s="150">
        <v>0</v>
      </c>
      <c r="G137" s="150">
        <v>0</v>
      </c>
      <c r="H137" s="150">
        <v>0</v>
      </c>
      <c r="I137" s="150">
        <v>3.33</v>
      </c>
      <c r="J137" s="150">
        <f t="shared" si="6"/>
        <v>64.09</v>
      </c>
      <c r="K137" s="171">
        <f t="shared" si="7"/>
        <v>689.86</v>
      </c>
      <c r="L137" s="171">
        <f t="shared" si="8"/>
        <v>758.84600000000012</v>
      </c>
      <c r="M137" s="173" t="s">
        <v>58</v>
      </c>
    </row>
    <row r="138" spans="1:13" ht="16.5" x14ac:dyDescent="0.3">
      <c r="A138" s="146">
        <v>137</v>
      </c>
      <c r="B138" s="179" t="s">
        <v>167</v>
      </c>
      <c r="C138" s="149">
        <v>1705</v>
      </c>
      <c r="D138" s="146" t="s">
        <v>59</v>
      </c>
      <c r="E138" s="150">
        <v>60.76</v>
      </c>
      <c r="F138" s="150">
        <v>0</v>
      </c>
      <c r="G138" s="150">
        <v>0</v>
      </c>
      <c r="H138" s="150">
        <v>0</v>
      </c>
      <c r="I138" s="150">
        <v>3.33</v>
      </c>
      <c r="J138" s="150">
        <f t="shared" si="6"/>
        <v>64.09</v>
      </c>
      <c r="K138" s="171">
        <f t="shared" si="7"/>
        <v>689.86</v>
      </c>
      <c r="L138" s="171">
        <f t="shared" si="8"/>
        <v>758.84600000000012</v>
      </c>
      <c r="M138" s="173" t="s">
        <v>58</v>
      </c>
    </row>
    <row r="139" spans="1:13" ht="16.5" x14ac:dyDescent="0.3">
      <c r="A139" s="146">
        <v>138</v>
      </c>
      <c r="B139" s="179" t="s">
        <v>167</v>
      </c>
      <c r="C139" s="149">
        <v>1706</v>
      </c>
      <c r="D139" s="146" t="s">
        <v>60</v>
      </c>
      <c r="E139" s="150">
        <v>38.85</v>
      </c>
      <c r="F139" s="150">
        <v>0</v>
      </c>
      <c r="G139" s="150">
        <v>0</v>
      </c>
      <c r="H139" s="150">
        <v>0</v>
      </c>
      <c r="I139" s="150">
        <v>3.19</v>
      </c>
      <c r="J139" s="150">
        <f t="shared" si="6"/>
        <v>42.04</v>
      </c>
      <c r="K139" s="171">
        <f t="shared" si="7"/>
        <v>452.52</v>
      </c>
      <c r="L139" s="171">
        <f t="shared" si="8"/>
        <v>497.77200000000005</v>
      </c>
      <c r="M139" s="173" t="s">
        <v>58</v>
      </c>
    </row>
    <row r="140" spans="1:13" ht="16.5" x14ac:dyDescent="0.3">
      <c r="A140" s="146">
        <v>139</v>
      </c>
      <c r="B140" s="179" t="s">
        <v>167</v>
      </c>
      <c r="C140" s="149">
        <v>1707</v>
      </c>
      <c r="D140" s="146" t="s">
        <v>60</v>
      </c>
      <c r="E140" s="150">
        <v>38.85</v>
      </c>
      <c r="F140" s="150">
        <v>0</v>
      </c>
      <c r="G140" s="150">
        <v>0</v>
      </c>
      <c r="H140" s="150">
        <v>0</v>
      </c>
      <c r="I140" s="150">
        <v>3.19</v>
      </c>
      <c r="J140" s="150">
        <f t="shared" si="6"/>
        <v>42.04</v>
      </c>
      <c r="K140" s="171">
        <f t="shared" si="7"/>
        <v>452.52</v>
      </c>
      <c r="L140" s="171">
        <f t="shared" si="8"/>
        <v>497.77200000000005</v>
      </c>
      <c r="M140" s="173" t="s">
        <v>58</v>
      </c>
    </row>
    <row r="141" spans="1:13" ht="16.5" x14ac:dyDescent="0.3">
      <c r="A141" s="146">
        <v>140</v>
      </c>
      <c r="B141" s="179" t="s">
        <v>167</v>
      </c>
      <c r="C141" s="149">
        <v>1708</v>
      </c>
      <c r="D141" s="146" t="s">
        <v>59</v>
      </c>
      <c r="E141" s="150">
        <v>60.76</v>
      </c>
      <c r="F141" s="150">
        <v>0</v>
      </c>
      <c r="G141" s="150">
        <v>0</v>
      </c>
      <c r="H141" s="150">
        <v>0</v>
      </c>
      <c r="I141" s="150">
        <v>3.33</v>
      </c>
      <c r="J141" s="150">
        <f t="shared" si="6"/>
        <v>64.09</v>
      </c>
      <c r="K141" s="171">
        <f t="shared" si="7"/>
        <v>689.86</v>
      </c>
      <c r="L141" s="171">
        <f t="shared" si="8"/>
        <v>758.84600000000012</v>
      </c>
      <c r="M141" s="173" t="s">
        <v>58</v>
      </c>
    </row>
    <row r="142" spans="1:13" ht="16.5" x14ac:dyDescent="0.3">
      <c r="A142" s="146">
        <v>141</v>
      </c>
      <c r="B142" s="179" t="s">
        <v>168</v>
      </c>
      <c r="C142" s="149">
        <v>1801</v>
      </c>
      <c r="D142" s="146" t="s">
        <v>59</v>
      </c>
      <c r="E142" s="150">
        <v>60.76</v>
      </c>
      <c r="F142" s="150">
        <v>0</v>
      </c>
      <c r="G142" s="150">
        <v>0</v>
      </c>
      <c r="H142" s="150">
        <v>0</v>
      </c>
      <c r="I142" s="150">
        <v>3.33</v>
      </c>
      <c r="J142" s="150">
        <f t="shared" si="6"/>
        <v>64.09</v>
      </c>
      <c r="K142" s="171">
        <f t="shared" si="7"/>
        <v>689.86</v>
      </c>
      <c r="L142" s="171">
        <f t="shared" si="8"/>
        <v>758.84600000000012</v>
      </c>
      <c r="M142" s="173" t="s">
        <v>58</v>
      </c>
    </row>
    <row r="143" spans="1:13" ht="16.5" x14ac:dyDescent="0.3">
      <c r="A143" s="146">
        <v>142</v>
      </c>
      <c r="B143" s="179" t="s">
        <v>168</v>
      </c>
      <c r="C143" s="149">
        <v>1802</v>
      </c>
      <c r="D143" s="146" t="s">
        <v>60</v>
      </c>
      <c r="E143" s="150">
        <v>41.28</v>
      </c>
      <c r="F143" s="150">
        <v>0</v>
      </c>
      <c r="G143" s="150">
        <v>0</v>
      </c>
      <c r="H143" s="150">
        <v>0</v>
      </c>
      <c r="I143" s="150">
        <v>3.19</v>
      </c>
      <c r="J143" s="150">
        <f t="shared" si="6"/>
        <v>44.47</v>
      </c>
      <c r="K143" s="171">
        <f t="shared" si="7"/>
        <v>478.68</v>
      </c>
      <c r="L143" s="171">
        <f t="shared" si="8"/>
        <v>526.548</v>
      </c>
      <c r="M143" s="173" t="s">
        <v>58</v>
      </c>
    </row>
    <row r="144" spans="1:13" ht="16.5" x14ac:dyDescent="0.3">
      <c r="A144" s="146">
        <v>143</v>
      </c>
      <c r="B144" s="179" t="s">
        <v>168</v>
      </c>
      <c r="C144" s="149">
        <v>1803</v>
      </c>
      <c r="D144" s="146" t="s">
        <v>60</v>
      </c>
      <c r="E144" s="150">
        <v>41.28</v>
      </c>
      <c r="F144" s="150">
        <v>0</v>
      </c>
      <c r="G144" s="150">
        <v>0</v>
      </c>
      <c r="H144" s="150">
        <v>0</v>
      </c>
      <c r="I144" s="150">
        <v>3.19</v>
      </c>
      <c r="J144" s="150">
        <f t="shared" si="6"/>
        <v>44.47</v>
      </c>
      <c r="K144" s="171">
        <f t="shared" si="7"/>
        <v>478.68</v>
      </c>
      <c r="L144" s="171">
        <f t="shared" si="8"/>
        <v>526.548</v>
      </c>
      <c r="M144" s="173" t="s">
        <v>58</v>
      </c>
    </row>
    <row r="145" spans="1:13" ht="16.5" x14ac:dyDescent="0.3">
      <c r="A145" s="146">
        <v>144</v>
      </c>
      <c r="B145" s="179" t="s">
        <v>168</v>
      </c>
      <c r="C145" s="149">
        <v>1804</v>
      </c>
      <c r="D145" s="146" t="s">
        <v>59</v>
      </c>
      <c r="E145" s="150">
        <v>60.76</v>
      </c>
      <c r="F145" s="150">
        <v>0</v>
      </c>
      <c r="G145" s="150">
        <v>0</v>
      </c>
      <c r="H145" s="150">
        <v>0</v>
      </c>
      <c r="I145" s="150">
        <v>3.33</v>
      </c>
      <c r="J145" s="150">
        <f t="shared" si="6"/>
        <v>64.09</v>
      </c>
      <c r="K145" s="171">
        <f t="shared" si="7"/>
        <v>689.86</v>
      </c>
      <c r="L145" s="171">
        <f t="shared" si="8"/>
        <v>758.84600000000012</v>
      </c>
      <c r="M145" s="173" t="s">
        <v>58</v>
      </c>
    </row>
    <row r="146" spans="1:13" ht="16.5" x14ac:dyDescent="0.3">
      <c r="A146" s="146">
        <v>145</v>
      </c>
      <c r="B146" s="179" t="s">
        <v>168</v>
      </c>
      <c r="C146" s="149">
        <v>1805</v>
      </c>
      <c r="D146" s="146" t="s">
        <v>59</v>
      </c>
      <c r="E146" s="150">
        <v>60.76</v>
      </c>
      <c r="F146" s="150">
        <v>0</v>
      </c>
      <c r="G146" s="150">
        <v>0</v>
      </c>
      <c r="H146" s="150">
        <v>0</v>
      </c>
      <c r="I146" s="150">
        <v>3.33</v>
      </c>
      <c r="J146" s="150">
        <f t="shared" si="6"/>
        <v>64.09</v>
      </c>
      <c r="K146" s="171">
        <f t="shared" si="7"/>
        <v>689.86</v>
      </c>
      <c r="L146" s="171">
        <f t="shared" si="8"/>
        <v>758.84600000000012</v>
      </c>
      <c r="M146" s="173" t="s">
        <v>58</v>
      </c>
    </row>
    <row r="147" spans="1:13" ht="16.5" x14ac:dyDescent="0.3">
      <c r="A147" s="146">
        <v>146</v>
      </c>
      <c r="B147" s="179" t="s">
        <v>168</v>
      </c>
      <c r="C147" s="149">
        <v>1806</v>
      </c>
      <c r="D147" s="146" t="s">
        <v>60</v>
      </c>
      <c r="E147" s="150">
        <v>38.85</v>
      </c>
      <c r="F147" s="150">
        <v>0</v>
      </c>
      <c r="G147" s="150">
        <v>0</v>
      </c>
      <c r="H147" s="150">
        <v>0</v>
      </c>
      <c r="I147" s="150">
        <v>3.19</v>
      </c>
      <c r="J147" s="150">
        <f t="shared" si="6"/>
        <v>42.04</v>
      </c>
      <c r="K147" s="171">
        <f t="shared" si="7"/>
        <v>452.52</v>
      </c>
      <c r="L147" s="171">
        <f t="shared" si="8"/>
        <v>497.77200000000005</v>
      </c>
      <c r="M147" s="173" t="s">
        <v>58</v>
      </c>
    </row>
    <row r="148" spans="1:13" ht="16.5" x14ac:dyDescent="0.3">
      <c r="A148" s="146">
        <v>147</v>
      </c>
      <c r="B148" s="179" t="s">
        <v>168</v>
      </c>
      <c r="C148" s="149">
        <v>1807</v>
      </c>
      <c r="D148" s="146" t="s">
        <v>60</v>
      </c>
      <c r="E148" s="150">
        <v>38.85</v>
      </c>
      <c r="F148" s="150">
        <v>0</v>
      </c>
      <c r="G148" s="150">
        <v>0</v>
      </c>
      <c r="H148" s="150">
        <v>0</v>
      </c>
      <c r="I148" s="150">
        <v>3.19</v>
      </c>
      <c r="J148" s="150">
        <f t="shared" si="6"/>
        <v>42.04</v>
      </c>
      <c r="K148" s="171">
        <f t="shared" si="7"/>
        <v>452.52</v>
      </c>
      <c r="L148" s="171">
        <f t="shared" si="8"/>
        <v>497.77200000000005</v>
      </c>
      <c r="M148" s="173" t="s">
        <v>58</v>
      </c>
    </row>
    <row r="149" spans="1:13" ht="16.5" x14ac:dyDescent="0.3">
      <c r="A149" s="146">
        <v>148</v>
      </c>
      <c r="B149" s="179" t="s">
        <v>168</v>
      </c>
      <c r="C149" s="149">
        <v>1808</v>
      </c>
      <c r="D149" s="146" t="s">
        <v>59</v>
      </c>
      <c r="E149" s="150">
        <v>60.76</v>
      </c>
      <c r="F149" s="150">
        <v>0</v>
      </c>
      <c r="G149" s="150">
        <v>0</v>
      </c>
      <c r="H149" s="150">
        <v>0</v>
      </c>
      <c r="I149" s="150">
        <v>3.33</v>
      </c>
      <c r="J149" s="150">
        <f t="shared" si="6"/>
        <v>64.09</v>
      </c>
      <c r="K149" s="171">
        <f t="shared" si="7"/>
        <v>689.86</v>
      </c>
      <c r="L149" s="171">
        <f t="shared" si="8"/>
        <v>758.84600000000012</v>
      </c>
      <c r="M149" s="173" t="s">
        <v>58</v>
      </c>
    </row>
    <row r="150" spans="1:13" ht="16.5" x14ac:dyDescent="0.3">
      <c r="A150" s="146">
        <v>149</v>
      </c>
      <c r="B150" s="179" t="s">
        <v>169</v>
      </c>
      <c r="C150" s="149">
        <v>1901</v>
      </c>
      <c r="D150" s="146" t="s">
        <v>59</v>
      </c>
      <c r="E150" s="150">
        <v>60.76</v>
      </c>
      <c r="F150" s="150">
        <v>0</v>
      </c>
      <c r="G150" s="150">
        <v>0</v>
      </c>
      <c r="H150" s="150">
        <v>0</v>
      </c>
      <c r="I150" s="150">
        <v>3.33</v>
      </c>
      <c r="J150" s="150">
        <f t="shared" si="6"/>
        <v>64.09</v>
      </c>
      <c r="K150" s="171">
        <f t="shared" si="7"/>
        <v>689.86</v>
      </c>
      <c r="L150" s="171">
        <f t="shared" si="8"/>
        <v>758.84600000000012</v>
      </c>
      <c r="M150" s="173" t="s">
        <v>58</v>
      </c>
    </row>
    <row r="151" spans="1:13" ht="16.5" x14ac:dyDescent="0.3">
      <c r="A151" s="146">
        <v>150</v>
      </c>
      <c r="B151" s="179" t="s">
        <v>169</v>
      </c>
      <c r="C151" s="149">
        <v>1902</v>
      </c>
      <c r="D151" s="146" t="s">
        <v>60</v>
      </c>
      <c r="E151" s="150">
        <v>41.28</v>
      </c>
      <c r="F151" s="150">
        <v>0</v>
      </c>
      <c r="G151" s="150">
        <v>0</v>
      </c>
      <c r="H151" s="150">
        <v>0</v>
      </c>
      <c r="I151" s="150">
        <v>3.19</v>
      </c>
      <c r="J151" s="150">
        <f t="shared" si="6"/>
        <v>44.47</v>
      </c>
      <c r="K151" s="171">
        <f t="shared" si="7"/>
        <v>478.68</v>
      </c>
      <c r="L151" s="171">
        <f t="shared" si="8"/>
        <v>526.548</v>
      </c>
      <c r="M151" s="173" t="s">
        <v>58</v>
      </c>
    </row>
    <row r="152" spans="1:13" ht="16.5" x14ac:dyDescent="0.3">
      <c r="A152" s="146">
        <v>151</v>
      </c>
      <c r="B152" s="179" t="s">
        <v>169</v>
      </c>
      <c r="C152" s="149">
        <v>1903</v>
      </c>
      <c r="D152" s="146" t="s">
        <v>60</v>
      </c>
      <c r="E152" s="150">
        <v>41.28</v>
      </c>
      <c r="F152" s="150">
        <v>0</v>
      </c>
      <c r="G152" s="150">
        <v>0</v>
      </c>
      <c r="H152" s="150">
        <v>0</v>
      </c>
      <c r="I152" s="150">
        <v>3.19</v>
      </c>
      <c r="J152" s="150">
        <f t="shared" si="6"/>
        <v>44.47</v>
      </c>
      <c r="K152" s="171">
        <f t="shared" si="7"/>
        <v>478.68</v>
      </c>
      <c r="L152" s="171">
        <f t="shared" si="8"/>
        <v>526.548</v>
      </c>
      <c r="M152" s="173" t="s">
        <v>58</v>
      </c>
    </row>
    <row r="153" spans="1:13" ht="16.5" x14ac:dyDescent="0.3">
      <c r="A153" s="146">
        <v>152</v>
      </c>
      <c r="B153" s="179" t="s">
        <v>169</v>
      </c>
      <c r="C153" s="149">
        <v>1904</v>
      </c>
      <c r="D153" s="146" t="s">
        <v>59</v>
      </c>
      <c r="E153" s="150">
        <v>60.76</v>
      </c>
      <c r="F153" s="150">
        <v>0</v>
      </c>
      <c r="G153" s="150">
        <v>0</v>
      </c>
      <c r="H153" s="150">
        <v>0</v>
      </c>
      <c r="I153" s="150">
        <v>3.33</v>
      </c>
      <c r="J153" s="150">
        <f t="shared" si="6"/>
        <v>64.09</v>
      </c>
      <c r="K153" s="171">
        <f t="shared" si="7"/>
        <v>689.86</v>
      </c>
      <c r="L153" s="171">
        <f t="shared" si="8"/>
        <v>758.84600000000012</v>
      </c>
      <c r="M153" s="173" t="s">
        <v>58</v>
      </c>
    </row>
    <row r="154" spans="1:13" ht="16.5" x14ac:dyDescent="0.3">
      <c r="A154" s="146">
        <v>153</v>
      </c>
      <c r="B154" s="179" t="s">
        <v>169</v>
      </c>
      <c r="C154" s="149">
        <v>1905</v>
      </c>
      <c r="D154" s="146" t="s">
        <v>59</v>
      </c>
      <c r="E154" s="150">
        <v>60.76</v>
      </c>
      <c r="F154" s="150">
        <v>0</v>
      </c>
      <c r="G154" s="150">
        <v>0</v>
      </c>
      <c r="H154" s="150">
        <v>0</v>
      </c>
      <c r="I154" s="150">
        <v>3.33</v>
      </c>
      <c r="J154" s="150">
        <f t="shared" si="6"/>
        <v>64.09</v>
      </c>
      <c r="K154" s="171">
        <f t="shared" si="7"/>
        <v>689.86</v>
      </c>
      <c r="L154" s="171">
        <f t="shared" si="8"/>
        <v>758.84600000000012</v>
      </c>
      <c r="M154" s="173" t="s">
        <v>58</v>
      </c>
    </row>
    <row r="155" spans="1:13" ht="16.5" x14ac:dyDescent="0.3">
      <c r="A155" s="146">
        <v>154</v>
      </c>
      <c r="B155" s="179" t="s">
        <v>169</v>
      </c>
      <c r="C155" s="149">
        <v>1906</v>
      </c>
      <c r="D155" s="146" t="s">
        <v>60</v>
      </c>
      <c r="E155" s="150">
        <v>38.85</v>
      </c>
      <c r="F155" s="150">
        <v>0</v>
      </c>
      <c r="G155" s="150">
        <v>0</v>
      </c>
      <c r="H155" s="150">
        <v>0</v>
      </c>
      <c r="I155" s="150">
        <v>3.19</v>
      </c>
      <c r="J155" s="150">
        <f t="shared" si="6"/>
        <v>42.04</v>
      </c>
      <c r="K155" s="171">
        <f t="shared" si="7"/>
        <v>452.52</v>
      </c>
      <c r="L155" s="171">
        <f t="shared" si="8"/>
        <v>497.77200000000005</v>
      </c>
      <c r="M155" s="173" t="s">
        <v>58</v>
      </c>
    </row>
    <row r="156" spans="1:13" ht="16.5" x14ac:dyDescent="0.3">
      <c r="A156" s="146">
        <v>155</v>
      </c>
      <c r="B156" s="179" t="s">
        <v>169</v>
      </c>
      <c r="C156" s="149">
        <v>1907</v>
      </c>
      <c r="D156" s="146" t="s">
        <v>60</v>
      </c>
      <c r="E156" s="150">
        <v>38.85</v>
      </c>
      <c r="F156" s="150">
        <v>0</v>
      </c>
      <c r="G156" s="150">
        <v>0</v>
      </c>
      <c r="H156" s="150">
        <v>0</v>
      </c>
      <c r="I156" s="150">
        <v>3.19</v>
      </c>
      <c r="J156" s="150">
        <f t="shared" si="6"/>
        <v>42.04</v>
      </c>
      <c r="K156" s="171">
        <f t="shared" si="7"/>
        <v>452.52</v>
      </c>
      <c r="L156" s="171">
        <f t="shared" si="8"/>
        <v>497.77200000000005</v>
      </c>
      <c r="M156" s="173" t="s">
        <v>58</v>
      </c>
    </row>
    <row r="157" spans="1:13" ht="16.5" x14ac:dyDescent="0.3">
      <c r="A157" s="146">
        <v>156</v>
      </c>
      <c r="B157" s="179" t="s">
        <v>169</v>
      </c>
      <c r="C157" s="149">
        <v>1908</v>
      </c>
      <c r="D157" s="146" t="s">
        <v>59</v>
      </c>
      <c r="E157" s="150">
        <v>60.76</v>
      </c>
      <c r="F157" s="150">
        <v>0</v>
      </c>
      <c r="G157" s="150">
        <v>0</v>
      </c>
      <c r="H157" s="150">
        <v>0</v>
      </c>
      <c r="I157" s="150">
        <v>3.33</v>
      </c>
      <c r="J157" s="150">
        <f t="shared" si="6"/>
        <v>64.09</v>
      </c>
      <c r="K157" s="171">
        <f t="shared" si="7"/>
        <v>689.86</v>
      </c>
      <c r="L157" s="171">
        <f t="shared" si="8"/>
        <v>758.84600000000012</v>
      </c>
      <c r="M157" s="173" t="s">
        <v>58</v>
      </c>
    </row>
    <row r="158" spans="1:13" ht="16.5" x14ac:dyDescent="0.3">
      <c r="A158" s="146">
        <v>157</v>
      </c>
      <c r="B158" s="179" t="s">
        <v>170</v>
      </c>
      <c r="C158" s="149">
        <v>2001</v>
      </c>
      <c r="D158" s="146" t="s">
        <v>59</v>
      </c>
      <c r="E158" s="150">
        <v>60.76</v>
      </c>
      <c r="F158" s="150">
        <v>0</v>
      </c>
      <c r="G158" s="150">
        <v>0</v>
      </c>
      <c r="H158" s="150">
        <v>0</v>
      </c>
      <c r="I158" s="150">
        <v>3.33</v>
      </c>
      <c r="J158" s="150">
        <f t="shared" si="6"/>
        <v>64.09</v>
      </c>
      <c r="K158" s="171">
        <f t="shared" si="7"/>
        <v>689.86</v>
      </c>
      <c r="L158" s="171">
        <f t="shared" si="8"/>
        <v>758.84600000000012</v>
      </c>
      <c r="M158" s="173" t="s">
        <v>58</v>
      </c>
    </row>
    <row r="159" spans="1:13" ht="16.5" x14ac:dyDescent="0.3">
      <c r="A159" s="146">
        <v>158</v>
      </c>
      <c r="B159" s="179" t="s">
        <v>170</v>
      </c>
      <c r="C159" s="149">
        <v>2002</v>
      </c>
      <c r="D159" s="146" t="s">
        <v>60</v>
      </c>
      <c r="E159" s="150">
        <v>41.28</v>
      </c>
      <c r="F159" s="150">
        <v>0</v>
      </c>
      <c r="G159" s="150">
        <v>0</v>
      </c>
      <c r="H159" s="150">
        <v>0</v>
      </c>
      <c r="I159" s="150">
        <v>3.19</v>
      </c>
      <c r="J159" s="150">
        <f t="shared" si="6"/>
        <v>44.47</v>
      </c>
      <c r="K159" s="171">
        <f t="shared" si="7"/>
        <v>478.68</v>
      </c>
      <c r="L159" s="171">
        <f t="shared" si="8"/>
        <v>526.548</v>
      </c>
      <c r="M159" s="173" t="s">
        <v>58</v>
      </c>
    </row>
    <row r="160" spans="1:13" ht="16.5" x14ac:dyDescent="0.3">
      <c r="A160" s="146">
        <v>159</v>
      </c>
      <c r="B160" s="179" t="s">
        <v>170</v>
      </c>
      <c r="C160" s="149">
        <v>2003</v>
      </c>
      <c r="D160" s="146" t="s">
        <v>60</v>
      </c>
      <c r="E160" s="150">
        <v>41.28</v>
      </c>
      <c r="F160" s="150">
        <v>0</v>
      </c>
      <c r="G160" s="150">
        <v>0</v>
      </c>
      <c r="H160" s="150">
        <v>0</v>
      </c>
      <c r="I160" s="150">
        <v>3.19</v>
      </c>
      <c r="J160" s="150">
        <f t="shared" si="6"/>
        <v>44.47</v>
      </c>
      <c r="K160" s="171">
        <f t="shared" si="7"/>
        <v>478.68</v>
      </c>
      <c r="L160" s="171">
        <f t="shared" si="8"/>
        <v>526.548</v>
      </c>
      <c r="M160" s="173" t="s">
        <v>58</v>
      </c>
    </row>
    <row r="161" spans="1:13" ht="16.5" x14ac:dyDescent="0.3">
      <c r="A161" s="146">
        <v>160</v>
      </c>
      <c r="B161" s="179" t="s">
        <v>170</v>
      </c>
      <c r="C161" s="149">
        <v>2004</v>
      </c>
      <c r="D161" s="146" t="s">
        <v>59</v>
      </c>
      <c r="E161" s="150">
        <v>60.76</v>
      </c>
      <c r="F161" s="150">
        <v>0</v>
      </c>
      <c r="G161" s="150">
        <v>0</v>
      </c>
      <c r="H161" s="150">
        <v>0</v>
      </c>
      <c r="I161" s="150">
        <v>3.33</v>
      </c>
      <c r="J161" s="150">
        <f t="shared" si="6"/>
        <v>64.09</v>
      </c>
      <c r="K161" s="171">
        <f t="shared" si="7"/>
        <v>689.86</v>
      </c>
      <c r="L161" s="171">
        <f t="shared" si="8"/>
        <v>758.84600000000012</v>
      </c>
      <c r="M161" s="173" t="s">
        <v>58</v>
      </c>
    </row>
    <row r="162" spans="1:13" ht="16.5" x14ac:dyDescent="0.3">
      <c r="A162" s="146">
        <v>161</v>
      </c>
      <c r="B162" s="179" t="s">
        <v>170</v>
      </c>
      <c r="C162" s="149">
        <v>2005</v>
      </c>
      <c r="D162" s="146" t="s">
        <v>59</v>
      </c>
      <c r="E162" s="150">
        <v>60.76</v>
      </c>
      <c r="F162" s="150">
        <v>0</v>
      </c>
      <c r="G162" s="150">
        <v>0</v>
      </c>
      <c r="H162" s="150">
        <v>0</v>
      </c>
      <c r="I162" s="150">
        <v>3.33</v>
      </c>
      <c r="J162" s="150">
        <f t="shared" si="6"/>
        <v>64.09</v>
      </c>
      <c r="K162" s="171">
        <f t="shared" si="7"/>
        <v>689.86</v>
      </c>
      <c r="L162" s="171">
        <f t="shared" si="8"/>
        <v>758.84600000000012</v>
      </c>
      <c r="M162" s="173" t="s">
        <v>58</v>
      </c>
    </row>
    <row r="163" spans="1:13" ht="16.5" x14ac:dyDescent="0.3">
      <c r="A163" s="146">
        <v>162</v>
      </c>
      <c r="B163" s="179" t="s">
        <v>170</v>
      </c>
      <c r="C163" s="149">
        <v>2006</v>
      </c>
      <c r="D163" s="146" t="s">
        <v>60</v>
      </c>
      <c r="E163" s="150">
        <v>38.85</v>
      </c>
      <c r="F163" s="150">
        <v>0</v>
      </c>
      <c r="G163" s="150">
        <v>0</v>
      </c>
      <c r="H163" s="150">
        <v>0</v>
      </c>
      <c r="I163" s="150">
        <v>3.19</v>
      </c>
      <c r="J163" s="150">
        <f t="shared" si="6"/>
        <v>42.04</v>
      </c>
      <c r="K163" s="171">
        <f t="shared" si="7"/>
        <v>452.52</v>
      </c>
      <c r="L163" s="171">
        <f t="shared" si="8"/>
        <v>497.77200000000005</v>
      </c>
      <c r="M163" s="173" t="s">
        <v>58</v>
      </c>
    </row>
    <row r="164" spans="1:13" ht="16.5" x14ac:dyDescent="0.3">
      <c r="A164" s="146">
        <v>163</v>
      </c>
      <c r="B164" s="179" t="s">
        <v>170</v>
      </c>
      <c r="C164" s="149">
        <v>2007</v>
      </c>
      <c r="D164" s="146" t="s">
        <v>60</v>
      </c>
      <c r="E164" s="150">
        <v>38.85</v>
      </c>
      <c r="F164" s="150">
        <v>0</v>
      </c>
      <c r="G164" s="150">
        <v>0</v>
      </c>
      <c r="H164" s="150">
        <v>0</v>
      </c>
      <c r="I164" s="150">
        <v>3.19</v>
      </c>
      <c r="J164" s="150">
        <f t="shared" si="6"/>
        <v>42.04</v>
      </c>
      <c r="K164" s="171">
        <f t="shared" si="7"/>
        <v>452.52</v>
      </c>
      <c r="L164" s="171">
        <f t="shared" si="8"/>
        <v>497.77200000000005</v>
      </c>
      <c r="M164" s="173" t="s">
        <v>58</v>
      </c>
    </row>
    <row r="165" spans="1:13" ht="16.5" x14ac:dyDescent="0.3">
      <c r="A165" s="146">
        <v>164</v>
      </c>
      <c r="B165" s="179" t="s">
        <v>170</v>
      </c>
      <c r="C165" s="149">
        <v>2008</v>
      </c>
      <c r="D165" s="146" t="s">
        <v>59</v>
      </c>
      <c r="E165" s="150">
        <v>60.76</v>
      </c>
      <c r="F165" s="150">
        <v>0</v>
      </c>
      <c r="G165" s="150">
        <v>0</v>
      </c>
      <c r="H165" s="150">
        <v>0</v>
      </c>
      <c r="I165" s="150">
        <v>3.33</v>
      </c>
      <c r="J165" s="150">
        <f t="shared" si="6"/>
        <v>64.09</v>
      </c>
      <c r="K165" s="171">
        <f t="shared" si="7"/>
        <v>689.86</v>
      </c>
      <c r="L165" s="171">
        <f t="shared" si="8"/>
        <v>758.84600000000012</v>
      </c>
      <c r="M165" s="173" t="s">
        <v>58</v>
      </c>
    </row>
    <row r="166" spans="1:13" ht="16.5" x14ac:dyDescent="0.3">
      <c r="A166" s="146">
        <v>165</v>
      </c>
      <c r="B166" s="179" t="s">
        <v>87</v>
      </c>
      <c r="C166" s="149">
        <v>2101</v>
      </c>
      <c r="D166" s="146" t="s">
        <v>59</v>
      </c>
      <c r="E166" s="150">
        <v>60.76</v>
      </c>
      <c r="F166" s="150">
        <v>0</v>
      </c>
      <c r="G166" s="150">
        <v>0</v>
      </c>
      <c r="H166" s="150">
        <v>0</v>
      </c>
      <c r="I166" s="150">
        <v>3.33</v>
      </c>
      <c r="J166" s="150">
        <f t="shared" si="6"/>
        <v>64.09</v>
      </c>
      <c r="K166" s="171">
        <f t="shared" si="7"/>
        <v>689.86</v>
      </c>
      <c r="L166" s="171">
        <f t="shared" si="8"/>
        <v>758.84600000000012</v>
      </c>
      <c r="M166" s="173" t="s">
        <v>58</v>
      </c>
    </row>
    <row r="167" spans="1:13" ht="16.5" x14ac:dyDescent="0.3">
      <c r="A167" s="146">
        <v>166</v>
      </c>
      <c r="B167" s="179" t="s">
        <v>87</v>
      </c>
      <c r="C167" s="149">
        <v>2102</v>
      </c>
      <c r="D167" s="146" t="s">
        <v>60</v>
      </c>
      <c r="E167" s="150">
        <v>41.28</v>
      </c>
      <c r="F167" s="150">
        <v>0</v>
      </c>
      <c r="G167" s="150">
        <v>0</v>
      </c>
      <c r="H167" s="150">
        <v>0</v>
      </c>
      <c r="I167" s="150">
        <v>3.19</v>
      </c>
      <c r="J167" s="150">
        <f t="shared" si="6"/>
        <v>44.47</v>
      </c>
      <c r="K167" s="171">
        <f t="shared" si="7"/>
        <v>478.68</v>
      </c>
      <c r="L167" s="171">
        <f t="shared" si="8"/>
        <v>526.548</v>
      </c>
      <c r="M167" s="173" t="s">
        <v>58</v>
      </c>
    </row>
    <row r="168" spans="1:13" ht="16.5" x14ac:dyDescent="0.3">
      <c r="A168" s="146">
        <v>167</v>
      </c>
      <c r="B168" s="179" t="s">
        <v>87</v>
      </c>
      <c r="C168" s="149">
        <v>2103</v>
      </c>
      <c r="D168" s="146" t="s">
        <v>60</v>
      </c>
      <c r="E168" s="150">
        <v>41.28</v>
      </c>
      <c r="F168" s="150">
        <v>0</v>
      </c>
      <c r="G168" s="150">
        <v>0</v>
      </c>
      <c r="H168" s="150">
        <v>0</v>
      </c>
      <c r="I168" s="150">
        <v>3.19</v>
      </c>
      <c r="J168" s="150">
        <f t="shared" si="6"/>
        <v>44.47</v>
      </c>
      <c r="K168" s="171">
        <f t="shared" si="7"/>
        <v>478.68</v>
      </c>
      <c r="L168" s="171">
        <f t="shared" si="8"/>
        <v>526.548</v>
      </c>
      <c r="M168" s="173" t="s">
        <v>58</v>
      </c>
    </row>
    <row r="169" spans="1:13" ht="16.5" x14ac:dyDescent="0.3">
      <c r="A169" s="146">
        <v>168</v>
      </c>
      <c r="B169" s="179" t="s">
        <v>87</v>
      </c>
      <c r="C169" s="149">
        <v>2104</v>
      </c>
      <c r="D169" s="146" t="s">
        <v>59</v>
      </c>
      <c r="E169" s="150">
        <v>60.76</v>
      </c>
      <c r="F169" s="150">
        <v>0</v>
      </c>
      <c r="G169" s="150">
        <v>0</v>
      </c>
      <c r="H169" s="150">
        <v>0</v>
      </c>
      <c r="I169" s="150">
        <v>3.33</v>
      </c>
      <c r="J169" s="150">
        <f t="shared" si="6"/>
        <v>64.09</v>
      </c>
      <c r="K169" s="171">
        <f t="shared" si="7"/>
        <v>689.86</v>
      </c>
      <c r="L169" s="171">
        <f t="shared" si="8"/>
        <v>758.84600000000012</v>
      </c>
      <c r="M169" s="173" t="s">
        <v>58</v>
      </c>
    </row>
    <row r="170" spans="1:13" ht="16.5" x14ac:dyDescent="0.3">
      <c r="A170" s="146">
        <v>169</v>
      </c>
      <c r="B170" s="179" t="s">
        <v>87</v>
      </c>
      <c r="C170" s="149">
        <v>2105</v>
      </c>
      <c r="D170" s="146" t="s">
        <v>59</v>
      </c>
      <c r="E170" s="150">
        <v>60.76</v>
      </c>
      <c r="F170" s="150">
        <v>0</v>
      </c>
      <c r="G170" s="150">
        <v>0</v>
      </c>
      <c r="H170" s="150">
        <v>0</v>
      </c>
      <c r="I170" s="150">
        <v>3.33</v>
      </c>
      <c r="J170" s="150">
        <f t="shared" si="6"/>
        <v>64.09</v>
      </c>
      <c r="K170" s="171">
        <f t="shared" si="7"/>
        <v>689.86</v>
      </c>
      <c r="L170" s="171">
        <f t="shared" si="8"/>
        <v>758.84600000000012</v>
      </c>
      <c r="M170" s="173" t="s">
        <v>58</v>
      </c>
    </row>
    <row r="171" spans="1:13" ht="16.5" x14ac:dyDescent="0.3">
      <c r="A171" s="146">
        <v>170</v>
      </c>
      <c r="B171" s="179" t="s">
        <v>87</v>
      </c>
      <c r="C171" s="149">
        <v>2106</v>
      </c>
      <c r="D171" s="146" t="s">
        <v>60</v>
      </c>
      <c r="E171" s="150">
        <v>38.85</v>
      </c>
      <c r="F171" s="150">
        <v>0</v>
      </c>
      <c r="G171" s="150">
        <v>0</v>
      </c>
      <c r="H171" s="150">
        <v>0</v>
      </c>
      <c r="I171" s="150">
        <v>3.19</v>
      </c>
      <c r="J171" s="150">
        <f t="shared" si="6"/>
        <v>42.04</v>
      </c>
      <c r="K171" s="171">
        <f t="shared" si="7"/>
        <v>452.52</v>
      </c>
      <c r="L171" s="171">
        <f t="shared" si="8"/>
        <v>497.77200000000005</v>
      </c>
      <c r="M171" s="173" t="s">
        <v>58</v>
      </c>
    </row>
    <row r="172" spans="1:13" ht="16.5" x14ac:dyDescent="0.3">
      <c r="A172" s="146">
        <v>171</v>
      </c>
      <c r="B172" s="179" t="s">
        <v>87</v>
      </c>
      <c r="C172" s="149">
        <v>2107</v>
      </c>
      <c r="D172" s="146" t="s">
        <v>60</v>
      </c>
      <c r="E172" s="150">
        <v>38.85</v>
      </c>
      <c r="F172" s="150">
        <v>0</v>
      </c>
      <c r="G172" s="150">
        <v>0</v>
      </c>
      <c r="H172" s="150">
        <v>0</v>
      </c>
      <c r="I172" s="150">
        <v>3.19</v>
      </c>
      <c r="J172" s="150">
        <f t="shared" si="6"/>
        <v>42.04</v>
      </c>
      <c r="K172" s="171">
        <f t="shared" si="7"/>
        <v>452.52</v>
      </c>
      <c r="L172" s="171">
        <f t="shared" si="8"/>
        <v>497.77200000000005</v>
      </c>
      <c r="M172" s="173" t="s">
        <v>58</v>
      </c>
    </row>
    <row r="173" spans="1:13" ht="16.5" x14ac:dyDescent="0.3">
      <c r="A173" s="146">
        <v>172</v>
      </c>
      <c r="B173" s="179" t="s">
        <v>87</v>
      </c>
      <c r="C173" s="149">
        <v>2108</v>
      </c>
      <c r="D173" s="146" t="s">
        <v>59</v>
      </c>
      <c r="E173" s="150">
        <v>60.76</v>
      </c>
      <c r="F173" s="150">
        <v>0</v>
      </c>
      <c r="G173" s="150">
        <v>0</v>
      </c>
      <c r="H173" s="150">
        <v>0</v>
      </c>
      <c r="I173" s="150">
        <v>3.33</v>
      </c>
      <c r="J173" s="150">
        <f t="shared" si="6"/>
        <v>64.09</v>
      </c>
      <c r="K173" s="171">
        <f t="shared" si="7"/>
        <v>689.86</v>
      </c>
      <c r="L173" s="171">
        <f t="shared" si="8"/>
        <v>758.84600000000012</v>
      </c>
      <c r="M173" s="173" t="s">
        <v>58</v>
      </c>
    </row>
    <row r="174" spans="1:13" ht="16.5" x14ac:dyDescent="0.3">
      <c r="A174" s="146">
        <v>173</v>
      </c>
      <c r="B174" s="179" t="s">
        <v>88</v>
      </c>
      <c r="C174" s="149">
        <v>2201</v>
      </c>
      <c r="D174" s="146" t="s">
        <v>59</v>
      </c>
      <c r="E174" s="150">
        <v>60.76</v>
      </c>
      <c r="F174" s="150">
        <v>0</v>
      </c>
      <c r="G174" s="150">
        <v>0</v>
      </c>
      <c r="H174" s="150">
        <v>0</v>
      </c>
      <c r="I174" s="150">
        <v>3.33</v>
      </c>
      <c r="J174" s="150">
        <f t="shared" si="6"/>
        <v>64.09</v>
      </c>
      <c r="K174" s="171">
        <f t="shared" si="7"/>
        <v>689.86</v>
      </c>
      <c r="L174" s="171">
        <f t="shared" si="8"/>
        <v>758.84600000000012</v>
      </c>
      <c r="M174" s="173" t="s">
        <v>58</v>
      </c>
    </row>
    <row r="175" spans="1:13" ht="16.5" x14ac:dyDescent="0.3">
      <c r="A175" s="146">
        <v>174</v>
      </c>
      <c r="B175" s="179" t="s">
        <v>88</v>
      </c>
      <c r="C175" s="149">
        <v>2202</v>
      </c>
      <c r="D175" s="146" t="s">
        <v>60</v>
      </c>
      <c r="E175" s="150">
        <v>41.28</v>
      </c>
      <c r="F175" s="150">
        <v>0</v>
      </c>
      <c r="G175" s="150">
        <v>0</v>
      </c>
      <c r="H175" s="150">
        <v>0</v>
      </c>
      <c r="I175" s="150">
        <v>3.19</v>
      </c>
      <c r="J175" s="150">
        <f t="shared" si="6"/>
        <v>44.47</v>
      </c>
      <c r="K175" s="171">
        <f t="shared" si="7"/>
        <v>478.68</v>
      </c>
      <c r="L175" s="171">
        <f t="shared" si="8"/>
        <v>526.548</v>
      </c>
      <c r="M175" s="173" t="s">
        <v>58</v>
      </c>
    </row>
    <row r="176" spans="1:13" ht="16.5" hidden="1" x14ac:dyDescent="0.3">
      <c r="A176" s="146">
        <v>175</v>
      </c>
      <c r="B176" s="179" t="s">
        <v>88</v>
      </c>
      <c r="C176" s="149">
        <v>2203</v>
      </c>
      <c r="D176" s="146" t="s">
        <v>157</v>
      </c>
      <c r="E176" s="150">
        <v>0</v>
      </c>
      <c r="F176" s="150">
        <v>0</v>
      </c>
      <c r="G176" s="150">
        <v>0</v>
      </c>
      <c r="H176" s="150">
        <v>0</v>
      </c>
      <c r="I176" s="150">
        <v>0</v>
      </c>
      <c r="J176" s="150">
        <f t="shared" si="6"/>
        <v>0</v>
      </c>
      <c r="K176" s="171">
        <f t="shared" si="7"/>
        <v>0</v>
      </c>
      <c r="L176" s="171">
        <f t="shared" si="8"/>
        <v>0</v>
      </c>
      <c r="M176" s="173" t="s">
        <v>157</v>
      </c>
    </row>
    <row r="177" spans="1:13" ht="16.5" x14ac:dyDescent="0.3">
      <c r="A177" s="146">
        <v>176</v>
      </c>
      <c r="B177" s="179" t="s">
        <v>88</v>
      </c>
      <c r="C177" s="149">
        <v>2204</v>
      </c>
      <c r="D177" s="146" t="s">
        <v>59</v>
      </c>
      <c r="E177" s="150">
        <v>60.76</v>
      </c>
      <c r="F177" s="150">
        <v>0</v>
      </c>
      <c r="G177" s="150">
        <v>0</v>
      </c>
      <c r="H177" s="150">
        <v>0</v>
      </c>
      <c r="I177" s="150">
        <v>3.33</v>
      </c>
      <c r="J177" s="150">
        <f t="shared" si="6"/>
        <v>64.09</v>
      </c>
      <c r="K177" s="171">
        <f t="shared" si="7"/>
        <v>689.86</v>
      </c>
      <c r="L177" s="171">
        <f t="shared" si="8"/>
        <v>758.84600000000012</v>
      </c>
      <c r="M177" s="173" t="s">
        <v>58</v>
      </c>
    </row>
    <row r="178" spans="1:13" ht="16.5" x14ac:dyDescent="0.3">
      <c r="A178" s="146">
        <v>177</v>
      </c>
      <c r="B178" s="179" t="s">
        <v>88</v>
      </c>
      <c r="C178" s="149">
        <v>2205</v>
      </c>
      <c r="D178" s="146" t="s">
        <v>59</v>
      </c>
      <c r="E178" s="150">
        <v>60.76</v>
      </c>
      <c r="F178" s="150">
        <v>0</v>
      </c>
      <c r="G178" s="150">
        <v>0</v>
      </c>
      <c r="H178" s="150">
        <v>0</v>
      </c>
      <c r="I178" s="150">
        <v>3.33</v>
      </c>
      <c r="J178" s="150">
        <f t="shared" si="6"/>
        <v>64.09</v>
      </c>
      <c r="K178" s="171">
        <f t="shared" si="7"/>
        <v>689.86</v>
      </c>
      <c r="L178" s="171">
        <f t="shared" si="8"/>
        <v>758.84600000000012</v>
      </c>
      <c r="M178" s="173" t="s">
        <v>58</v>
      </c>
    </row>
    <row r="179" spans="1:13" ht="16.5" x14ac:dyDescent="0.3">
      <c r="A179" s="146">
        <v>178</v>
      </c>
      <c r="B179" s="179" t="s">
        <v>88</v>
      </c>
      <c r="C179" s="149">
        <v>2206</v>
      </c>
      <c r="D179" s="146" t="s">
        <v>60</v>
      </c>
      <c r="E179" s="150">
        <v>38.85</v>
      </c>
      <c r="F179" s="150">
        <v>0</v>
      </c>
      <c r="G179" s="150">
        <v>0</v>
      </c>
      <c r="H179" s="150">
        <v>0</v>
      </c>
      <c r="I179" s="150">
        <v>3.19</v>
      </c>
      <c r="J179" s="150">
        <f t="shared" si="6"/>
        <v>42.04</v>
      </c>
      <c r="K179" s="171">
        <f t="shared" si="7"/>
        <v>452.52</v>
      </c>
      <c r="L179" s="171">
        <f t="shared" si="8"/>
        <v>497.77200000000005</v>
      </c>
      <c r="M179" s="173" t="s">
        <v>58</v>
      </c>
    </row>
    <row r="180" spans="1:13" ht="16.5" x14ac:dyDescent="0.3">
      <c r="A180" s="146">
        <v>179</v>
      </c>
      <c r="B180" s="179" t="s">
        <v>88</v>
      </c>
      <c r="C180" s="149">
        <v>2207</v>
      </c>
      <c r="D180" s="146" t="s">
        <v>60</v>
      </c>
      <c r="E180" s="150">
        <v>38.85</v>
      </c>
      <c r="F180" s="150">
        <v>0</v>
      </c>
      <c r="G180" s="150">
        <v>0</v>
      </c>
      <c r="H180" s="150">
        <v>0</v>
      </c>
      <c r="I180" s="150">
        <v>3.19</v>
      </c>
      <c r="J180" s="150">
        <f t="shared" si="6"/>
        <v>42.04</v>
      </c>
      <c r="K180" s="171">
        <f t="shared" si="7"/>
        <v>452.52</v>
      </c>
      <c r="L180" s="171">
        <f t="shared" si="8"/>
        <v>497.77200000000005</v>
      </c>
      <c r="M180" s="173" t="s">
        <v>58</v>
      </c>
    </row>
    <row r="181" spans="1:13" ht="16.5" x14ac:dyDescent="0.3">
      <c r="A181" s="146">
        <v>180</v>
      </c>
      <c r="B181" s="179" t="s">
        <v>88</v>
      </c>
      <c r="C181" s="149">
        <v>2208</v>
      </c>
      <c r="D181" s="146" t="s">
        <v>59</v>
      </c>
      <c r="E181" s="150">
        <v>60.76</v>
      </c>
      <c r="F181" s="150">
        <v>0</v>
      </c>
      <c r="G181" s="150">
        <v>0</v>
      </c>
      <c r="H181" s="150">
        <v>0</v>
      </c>
      <c r="I181" s="150">
        <v>3.33</v>
      </c>
      <c r="J181" s="150">
        <f t="shared" si="6"/>
        <v>64.09</v>
      </c>
      <c r="K181" s="171">
        <f t="shared" si="7"/>
        <v>689.86</v>
      </c>
      <c r="L181" s="171">
        <f t="shared" si="8"/>
        <v>758.84600000000012</v>
      </c>
      <c r="M181" s="173" t="s">
        <v>58</v>
      </c>
    </row>
    <row r="182" spans="1:13" ht="16.5" x14ac:dyDescent="0.3">
      <c r="A182" s="146">
        <v>181</v>
      </c>
      <c r="B182" s="179" t="s">
        <v>89</v>
      </c>
      <c r="C182" s="149">
        <v>2301</v>
      </c>
      <c r="D182" s="146" t="s">
        <v>59</v>
      </c>
      <c r="E182" s="150">
        <v>60.76</v>
      </c>
      <c r="F182" s="150">
        <v>0</v>
      </c>
      <c r="G182" s="150">
        <v>0</v>
      </c>
      <c r="H182" s="150">
        <v>0</v>
      </c>
      <c r="I182" s="150">
        <v>3.33</v>
      </c>
      <c r="J182" s="150">
        <f t="shared" si="6"/>
        <v>64.09</v>
      </c>
      <c r="K182" s="171">
        <f t="shared" si="7"/>
        <v>689.86</v>
      </c>
      <c r="L182" s="171">
        <f t="shared" si="8"/>
        <v>758.84600000000012</v>
      </c>
      <c r="M182" s="173" t="s">
        <v>58</v>
      </c>
    </row>
    <row r="183" spans="1:13" ht="16.5" x14ac:dyDescent="0.3">
      <c r="A183" s="146">
        <v>182</v>
      </c>
      <c r="B183" s="179" t="s">
        <v>89</v>
      </c>
      <c r="C183" s="149">
        <v>2302</v>
      </c>
      <c r="D183" s="146" t="s">
        <v>60</v>
      </c>
      <c r="E183" s="150">
        <v>41.28</v>
      </c>
      <c r="F183" s="150">
        <v>0</v>
      </c>
      <c r="G183" s="150">
        <v>0</v>
      </c>
      <c r="H183" s="150">
        <v>0</v>
      </c>
      <c r="I183" s="150">
        <v>3.19</v>
      </c>
      <c r="J183" s="150">
        <f t="shared" si="6"/>
        <v>44.47</v>
      </c>
      <c r="K183" s="171">
        <f t="shared" si="7"/>
        <v>478.68</v>
      </c>
      <c r="L183" s="171">
        <f t="shared" si="8"/>
        <v>526.548</v>
      </c>
      <c r="M183" s="173" t="s">
        <v>58</v>
      </c>
    </row>
    <row r="184" spans="1:13" ht="16.5" x14ac:dyDescent="0.3">
      <c r="A184" s="146">
        <v>183</v>
      </c>
      <c r="B184" s="179" t="s">
        <v>89</v>
      </c>
      <c r="C184" s="149">
        <v>2303</v>
      </c>
      <c r="D184" s="146" t="s">
        <v>60</v>
      </c>
      <c r="E184" s="150">
        <v>41.28</v>
      </c>
      <c r="F184" s="150">
        <v>0</v>
      </c>
      <c r="G184" s="150">
        <v>0</v>
      </c>
      <c r="H184" s="150">
        <v>0</v>
      </c>
      <c r="I184" s="150">
        <v>3.19</v>
      </c>
      <c r="J184" s="150">
        <f t="shared" si="6"/>
        <v>44.47</v>
      </c>
      <c r="K184" s="171">
        <f t="shared" si="7"/>
        <v>478.68</v>
      </c>
      <c r="L184" s="171">
        <f t="shared" si="8"/>
        <v>526.548</v>
      </c>
      <c r="M184" s="173" t="s">
        <v>58</v>
      </c>
    </row>
    <row r="185" spans="1:13" ht="16.5" x14ac:dyDescent="0.3">
      <c r="A185" s="146">
        <v>184</v>
      </c>
      <c r="B185" s="179" t="s">
        <v>89</v>
      </c>
      <c r="C185" s="149">
        <v>2304</v>
      </c>
      <c r="D185" s="146" t="s">
        <v>59</v>
      </c>
      <c r="E185" s="150">
        <v>60.76</v>
      </c>
      <c r="F185" s="150">
        <v>0</v>
      </c>
      <c r="G185" s="150">
        <v>0</v>
      </c>
      <c r="H185" s="150">
        <v>0</v>
      </c>
      <c r="I185" s="150">
        <v>3.33</v>
      </c>
      <c r="J185" s="150">
        <f t="shared" si="6"/>
        <v>64.09</v>
      </c>
      <c r="K185" s="171">
        <f t="shared" si="7"/>
        <v>689.86</v>
      </c>
      <c r="L185" s="171">
        <f t="shared" si="8"/>
        <v>758.84600000000012</v>
      </c>
      <c r="M185" s="173" t="s">
        <v>58</v>
      </c>
    </row>
    <row r="186" spans="1:13" ht="16.5" x14ac:dyDescent="0.3">
      <c r="A186" s="146">
        <v>185</v>
      </c>
      <c r="B186" s="179" t="s">
        <v>89</v>
      </c>
      <c r="C186" s="149">
        <v>2305</v>
      </c>
      <c r="D186" s="146" t="s">
        <v>59</v>
      </c>
      <c r="E186" s="150">
        <v>60.76</v>
      </c>
      <c r="F186" s="150">
        <v>0</v>
      </c>
      <c r="G186" s="150">
        <v>0</v>
      </c>
      <c r="H186" s="150">
        <v>0</v>
      </c>
      <c r="I186" s="150">
        <v>3.33</v>
      </c>
      <c r="J186" s="150">
        <f t="shared" si="6"/>
        <v>64.09</v>
      </c>
      <c r="K186" s="171">
        <f t="shared" si="7"/>
        <v>689.86</v>
      </c>
      <c r="L186" s="171">
        <f t="shared" si="8"/>
        <v>758.84600000000012</v>
      </c>
      <c r="M186" s="173" t="s">
        <v>58</v>
      </c>
    </row>
    <row r="187" spans="1:13" ht="16.5" x14ac:dyDescent="0.3">
      <c r="A187" s="146">
        <v>186</v>
      </c>
      <c r="B187" s="179" t="s">
        <v>89</v>
      </c>
      <c r="C187" s="149">
        <v>2306</v>
      </c>
      <c r="D187" s="146" t="s">
        <v>60</v>
      </c>
      <c r="E187" s="150">
        <v>38.85</v>
      </c>
      <c r="F187" s="150">
        <v>0</v>
      </c>
      <c r="G187" s="150">
        <v>0</v>
      </c>
      <c r="H187" s="150">
        <v>0</v>
      </c>
      <c r="I187" s="150">
        <v>3.19</v>
      </c>
      <c r="J187" s="150">
        <f t="shared" si="6"/>
        <v>42.04</v>
      </c>
      <c r="K187" s="171">
        <f t="shared" si="7"/>
        <v>452.52</v>
      </c>
      <c r="L187" s="171">
        <f t="shared" si="8"/>
        <v>497.77200000000005</v>
      </c>
      <c r="M187" s="173" t="s">
        <v>58</v>
      </c>
    </row>
    <row r="188" spans="1:13" ht="16.5" x14ac:dyDescent="0.3">
      <c r="A188" s="146">
        <v>187</v>
      </c>
      <c r="B188" s="179" t="s">
        <v>89</v>
      </c>
      <c r="C188" s="149">
        <v>2307</v>
      </c>
      <c r="D188" s="146" t="s">
        <v>60</v>
      </c>
      <c r="E188" s="150">
        <v>38.85</v>
      </c>
      <c r="F188" s="150">
        <v>0</v>
      </c>
      <c r="G188" s="150">
        <v>0</v>
      </c>
      <c r="H188" s="150">
        <v>0</v>
      </c>
      <c r="I188" s="150">
        <v>3.19</v>
      </c>
      <c r="J188" s="150">
        <f t="shared" si="6"/>
        <v>42.04</v>
      </c>
      <c r="K188" s="171">
        <f t="shared" si="7"/>
        <v>452.52</v>
      </c>
      <c r="L188" s="171">
        <f t="shared" si="8"/>
        <v>497.77200000000005</v>
      </c>
      <c r="M188" s="173" t="s">
        <v>58</v>
      </c>
    </row>
    <row r="189" spans="1:13" ht="16.5" x14ac:dyDescent="0.3">
      <c r="A189" s="146">
        <v>188</v>
      </c>
      <c r="B189" s="179" t="s">
        <v>89</v>
      </c>
      <c r="C189" s="149">
        <v>2308</v>
      </c>
      <c r="D189" s="146" t="s">
        <v>59</v>
      </c>
      <c r="E189" s="150">
        <v>60.76</v>
      </c>
      <c r="F189" s="150">
        <v>0</v>
      </c>
      <c r="G189" s="150">
        <v>0</v>
      </c>
      <c r="H189" s="150">
        <v>0</v>
      </c>
      <c r="I189" s="150">
        <v>3.33</v>
      </c>
      <c r="J189" s="150">
        <f t="shared" si="6"/>
        <v>64.09</v>
      </c>
      <c r="K189" s="171">
        <f t="shared" si="7"/>
        <v>689.86</v>
      </c>
      <c r="L189" s="171">
        <f t="shared" si="8"/>
        <v>758.84600000000012</v>
      </c>
      <c r="M189" s="173" t="s">
        <v>58</v>
      </c>
    </row>
    <row r="190" spans="1:13" ht="16.5" hidden="1" x14ac:dyDescent="0.3">
      <c r="A190" s="217" t="s">
        <v>20</v>
      </c>
      <c r="B190" s="218"/>
      <c r="C190" s="218"/>
      <c r="D190" s="219"/>
      <c r="E190" s="185">
        <f>SUM(E2:E189)</f>
        <v>8832.5100000000202</v>
      </c>
      <c r="F190" s="185">
        <f t="shared" ref="F190:L190" si="9">SUM(F2:F189)</f>
        <v>62.08</v>
      </c>
      <c r="G190" s="185">
        <f t="shared" si="9"/>
        <v>171.96</v>
      </c>
      <c r="H190" s="185">
        <f t="shared" si="9"/>
        <v>76.14</v>
      </c>
      <c r="I190" s="185">
        <f t="shared" si="9"/>
        <v>534.91999999999973</v>
      </c>
      <c r="J190" s="185">
        <f t="shared" si="9"/>
        <v>9677.6100000000151</v>
      </c>
      <c r="K190" s="185">
        <f t="shared" si="9"/>
        <v>104169.65999999999</v>
      </c>
      <c r="L190" s="185">
        <f t="shared" si="9"/>
        <v>114586.626</v>
      </c>
      <c r="M190" s="181"/>
    </row>
  </sheetData>
  <autoFilter ref="A1:M190" xr:uid="{8EECABB4-CC43-418B-AAB5-51F8E359E7C9}">
    <filterColumn colId="12">
      <filters>
        <filter val="Unsold"/>
      </filters>
    </filterColumn>
  </autoFilter>
  <mergeCells count="1">
    <mergeCell ref="A190:D1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D344-4705-4D65-9146-8C1810604604}">
  <dimension ref="A1:N590"/>
  <sheetViews>
    <sheetView topLeftCell="A561" workbookViewId="0">
      <selection activeCell="A424" sqref="A424:N424"/>
    </sheetView>
  </sheetViews>
  <sheetFormatPr defaultRowHeight="14.25" x14ac:dyDescent="0.2"/>
  <cols>
    <col min="1" max="1" width="3.375" customWidth="1"/>
    <col min="2" max="2" width="8.75" bestFit="1" customWidth="1"/>
    <col min="3" max="3" width="6.625" bestFit="1" customWidth="1"/>
    <col min="4" max="4" width="5.75" bestFit="1" customWidth="1"/>
    <col min="5" max="5" width="10.875" customWidth="1"/>
    <col min="6" max="6" width="10.875" bestFit="1" customWidth="1"/>
    <col min="7" max="7" width="8.875" bestFit="1" customWidth="1"/>
    <col min="8" max="8" width="12" customWidth="1"/>
    <col min="9" max="9" width="12.125" customWidth="1"/>
    <col min="10" max="10" width="11.625" customWidth="1"/>
    <col min="11" max="11" width="12.25" customWidth="1"/>
    <col min="12" max="12" width="11.625" customWidth="1"/>
    <col min="13" max="13" width="12.875" customWidth="1"/>
    <col min="14" max="14" width="15" bestFit="1" customWidth="1"/>
  </cols>
  <sheetData>
    <row r="1" spans="1:14" ht="15" x14ac:dyDescent="0.25">
      <c r="A1" s="220" t="s">
        <v>193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4" ht="33" x14ac:dyDescent="0.2">
      <c r="A2" s="145" t="s">
        <v>50</v>
      </c>
      <c r="B2" s="145" t="s">
        <v>33</v>
      </c>
      <c r="C2" s="145" t="s">
        <v>34</v>
      </c>
      <c r="D2" s="145" t="s">
        <v>64</v>
      </c>
      <c r="E2" s="145" t="s">
        <v>182</v>
      </c>
      <c r="F2" s="145" t="s">
        <v>184</v>
      </c>
      <c r="G2" s="145" t="s">
        <v>185</v>
      </c>
      <c r="H2" s="145" t="s">
        <v>186</v>
      </c>
      <c r="I2" s="145" t="s">
        <v>187</v>
      </c>
      <c r="J2" s="145" t="s">
        <v>188</v>
      </c>
      <c r="K2" s="145" t="s">
        <v>189</v>
      </c>
      <c r="L2" s="145" t="s">
        <v>190</v>
      </c>
      <c r="M2" s="71" t="s">
        <v>61</v>
      </c>
      <c r="N2" s="180" t="s">
        <v>204</v>
      </c>
    </row>
    <row r="3" spans="1:14" ht="16.5" x14ac:dyDescent="0.3">
      <c r="A3" s="170">
        <v>1</v>
      </c>
      <c r="B3" s="174" t="s">
        <v>69</v>
      </c>
      <c r="C3" s="170">
        <v>301</v>
      </c>
      <c r="D3" s="170" t="s">
        <v>59</v>
      </c>
      <c r="E3" s="171">
        <v>60.76</v>
      </c>
      <c r="F3" s="171">
        <v>0</v>
      </c>
      <c r="G3" s="171">
        <v>0</v>
      </c>
      <c r="H3" s="171">
        <v>22.21</v>
      </c>
      <c r="I3" s="171">
        <v>3.33</v>
      </c>
      <c r="J3" s="171">
        <v>86.3</v>
      </c>
      <c r="K3" s="171">
        <v>928.93</v>
      </c>
      <c r="L3" s="171">
        <v>1021.823</v>
      </c>
      <c r="M3" s="68">
        <v>8500</v>
      </c>
      <c r="N3" s="68">
        <f>ROUND(M3*K3,0)</f>
        <v>7895905</v>
      </c>
    </row>
    <row r="4" spans="1:14" ht="16.5" x14ac:dyDescent="0.3">
      <c r="A4" s="170">
        <v>2</v>
      </c>
      <c r="B4" s="174" t="s">
        <v>69</v>
      </c>
      <c r="C4" s="170">
        <v>302</v>
      </c>
      <c r="D4" s="170" t="s">
        <v>60</v>
      </c>
      <c r="E4" s="171">
        <v>41.28</v>
      </c>
      <c r="F4" s="171">
        <v>0</v>
      </c>
      <c r="G4" s="171">
        <v>0</v>
      </c>
      <c r="H4" s="171">
        <v>15.86</v>
      </c>
      <c r="I4" s="171">
        <v>3.19</v>
      </c>
      <c r="J4" s="171">
        <v>60.33</v>
      </c>
      <c r="K4" s="171">
        <v>649.39</v>
      </c>
      <c r="L4" s="171">
        <v>714.32900000000006</v>
      </c>
      <c r="M4" s="68">
        <v>8500</v>
      </c>
      <c r="N4" s="68">
        <f t="shared" ref="N4:N67" si="0">ROUND(M4*K4,0)</f>
        <v>5519815</v>
      </c>
    </row>
    <row r="5" spans="1:14" ht="16.5" x14ac:dyDescent="0.3">
      <c r="A5" s="170">
        <v>3</v>
      </c>
      <c r="B5" s="174" t="s">
        <v>69</v>
      </c>
      <c r="C5" s="170">
        <v>303</v>
      </c>
      <c r="D5" s="170" t="s">
        <v>60</v>
      </c>
      <c r="E5" s="171">
        <v>41.28</v>
      </c>
      <c r="F5" s="171">
        <v>0</v>
      </c>
      <c r="G5" s="171">
        <v>0</v>
      </c>
      <c r="H5" s="171">
        <v>15.86</v>
      </c>
      <c r="I5" s="171">
        <v>3.19</v>
      </c>
      <c r="J5" s="171">
        <v>60.33</v>
      </c>
      <c r="K5" s="171">
        <v>649.39</v>
      </c>
      <c r="L5" s="171">
        <v>714.32900000000006</v>
      </c>
      <c r="M5" s="68">
        <v>8500</v>
      </c>
      <c r="N5" s="68">
        <f t="shared" si="0"/>
        <v>5519815</v>
      </c>
    </row>
    <row r="6" spans="1:14" ht="16.5" x14ac:dyDescent="0.3">
      <c r="A6" s="170">
        <v>4</v>
      </c>
      <c r="B6" s="174" t="s">
        <v>69</v>
      </c>
      <c r="C6" s="170">
        <v>304</v>
      </c>
      <c r="D6" s="170" t="s">
        <v>59</v>
      </c>
      <c r="E6" s="171">
        <v>60.76</v>
      </c>
      <c r="F6" s="171">
        <v>0</v>
      </c>
      <c r="G6" s="171">
        <v>0</v>
      </c>
      <c r="H6" s="171">
        <v>22.21</v>
      </c>
      <c r="I6" s="171">
        <v>3.33</v>
      </c>
      <c r="J6" s="171">
        <v>86.3</v>
      </c>
      <c r="K6" s="171">
        <v>928.93</v>
      </c>
      <c r="L6" s="171">
        <v>1021.823</v>
      </c>
      <c r="M6" s="68">
        <v>8500</v>
      </c>
      <c r="N6" s="68">
        <f t="shared" si="0"/>
        <v>7895905</v>
      </c>
    </row>
    <row r="7" spans="1:14" ht="16.5" x14ac:dyDescent="0.3">
      <c r="A7" s="170">
        <v>5</v>
      </c>
      <c r="B7" s="174" t="s">
        <v>69</v>
      </c>
      <c r="C7" s="170">
        <v>305</v>
      </c>
      <c r="D7" s="170" t="s">
        <v>59</v>
      </c>
      <c r="E7" s="171">
        <v>60.76</v>
      </c>
      <c r="F7" s="171">
        <v>0</v>
      </c>
      <c r="G7" s="171">
        <v>0</v>
      </c>
      <c r="H7" s="171">
        <v>0</v>
      </c>
      <c r="I7" s="171">
        <v>3.33</v>
      </c>
      <c r="J7" s="171">
        <v>64.09</v>
      </c>
      <c r="K7" s="171">
        <v>689.86</v>
      </c>
      <c r="L7" s="171">
        <v>758.84600000000012</v>
      </c>
      <c r="M7" s="68">
        <v>8500</v>
      </c>
      <c r="N7" s="68">
        <f t="shared" si="0"/>
        <v>5863810</v>
      </c>
    </row>
    <row r="8" spans="1:14" ht="16.5" x14ac:dyDescent="0.3">
      <c r="A8" s="170">
        <v>6</v>
      </c>
      <c r="B8" s="174" t="s">
        <v>69</v>
      </c>
      <c r="C8" s="170">
        <v>306</v>
      </c>
      <c r="D8" s="170" t="s">
        <v>60</v>
      </c>
      <c r="E8" s="171">
        <v>38.85</v>
      </c>
      <c r="F8" s="171">
        <v>0</v>
      </c>
      <c r="G8" s="171">
        <v>0</v>
      </c>
      <c r="H8" s="171">
        <v>0</v>
      </c>
      <c r="I8" s="171">
        <v>3.19</v>
      </c>
      <c r="J8" s="171">
        <v>42.04</v>
      </c>
      <c r="K8" s="171">
        <v>452.52</v>
      </c>
      <c r="L8" s="171">
        <v>497.77200000000005</v>
      </c>
      <c r="M8" s="68">
        <v>8500</v>
      </c>
      <c r="N8" s="68">
        <f t="shared" si="0"/>
        <v>3846420</v>
      </c>
    </row>
    <row r="9" spans="1:14" ht="16.5" x14ac:dyDescent="0.3">
      <c r="A9" s="170">
        <v>7</v>
      </c>
      <c r="B9" s="174" t="s">
        <v>69</v>
      </c>
      <c r="C9" s="170">
        <v>307</v>
      </c>
      <c r="D9" s="170" t="s">
        <v>60</v>
      </c>
      <c r="E9" s="171">
        <v>38.85</v>
      </c>
      <c r="F9" s="171">
        <v>0</v>
      </c>
      <c r="G9" s="171">
        <v>0</v>
      </c>
      <c r="H9" s="171">
        <v>0</v>
      </c>
      <c r="I9" s="171">
        <v>3.19</v>
      </c>
      <c r="J9" s="171">
        <v>42.04</v>
      </c>
      <c r="K9" s="171">
        <v>452.52</v>
      </c>
      <c r="L9" s="171">
        <v>497.77200000000005</v>
      </c>
      <c r="M9" s="68">
        <v>8500</v>
      </c>
      <c r="N9" s="68">
        <f t="shared" si="0"/>
        <v>3846420</v>
      </c>
    </row>
    <row r="10" spans="1:14" ht="16.5" x14ac:dyDescent="0.3">
      <c r="A10" s="170">
        <v>8</v>
      </c>
      <c r="B10" s="174" t="s">
        <v>69</v>
      </c>
      <c r="C10" s="170">
        <v>308</v>
      </c>
      <c r="D10" s="170" t="s">
        <v>59</v>
      </c>
      <c r="E10" s="171">
        <v>60.76</v>
      </c>
      <c r="F10" s="171">
        <v>0</v>
      </c>
      <c r="G10" s="171">
        <v>0</v>
      </c>
      <c r="H10" s="171">
        <v>0</v>
      </c>
      <c r="I10" s="171">
        <v>3.33</v>
      </c>
      <c r="J10" s="171">
        <v>64.09</v>
      </c>
      <c r="K10" s="171">
        <v>689.86</v>
      </c>
      <c r="L10" s="171">
        <v>758.84600000000012</v>
      </c>
      <c r="M10" s="68">
        <v>8500</v>
      </c>
      <c r="N10" s="68">
        <f t="shared" si="0"/>
        <v>5863810</v>
      </c>
    </row>
    <row r="11" spans="1:14" ht="16.5" x14ac:dyDescent="0.3">
      <c r="A11" s="170">
        <v>9</v>
      </c>
      <c r="B11" s="174" t="s">
        <v>70</v>
      </c>
      <c r="C11" s="170">
        <v>401</v>
      </c>
      <c r="D11" s="170" t="s">
        <v>59</v>
      </c>
      <c r="E11" s="171">
        <v>60.76</v>
      </c>
      <c r="F11" s="171">
        <v>0</v>
      </c>
      <c r="G11" s="171">
        <v>0</v>
      </c>
      <c r="H11" s="171">
        <v>0</v>
      </c>
      <c r="I11" s="171">
        <v>3.33</v>
      </c>
      <c r="J11" s="171">
        <v>64.09</v>
      </c>
      <c r="K11" s="171">
        <v>689.86</v>
      </c>
      <c r="L11" s="171">
        <v>758.84600000000012</v>
      </c>
      <c r="M11" s="68">
        <v>8500</v>
      </c>
      <c r="N11" s="68">
        <f t="shared" si="0"/>
        <v>5863810</v>
      </c>
    </row>
    <row r="12" spans="1:14" ht="16.5" x14ac:dyDescent="0.3">
      <c r="A12" s="170">
        <v>10</v>
      </c>
      <c r="B12" s="174" t="s">
        <v>70</v>
      </c>
      <c r="C12" s="170">
        <v>402</v>
      </c>
      <c r="D12" s="170" t="s">
        <v>60</v>
      </c>
      <c r="E12" s="171">
        <v>41.28</v>
      </c>
      <c r="F12" s="171">
        <v>0</v>
      </c>
      <c r="G12" s="171">
        <v>0</v>
      </c>
      <c r="H12" s="171">
        <v>0</v>
      </c>
      <c r="I12" s="171">
        <v>3.19</v>
      </c>
      <c r="J12" s="171">
        <v>44.47</v>
      </c>
      <c r="K12" s="171">
        <v>478.68</v>
      </c>
      <c r="L12" s="171">
        <v>526.548</v>
      </c>
      <c r="M12" s="68">
        <v>8500</v>
      </c>
      <c r="N12" s="68">
        <f t="shared" si="0"/>
        <v>4068780</v>
      </c>
    </row>
    <row r="13" spans="1:14" ht="16.5" x14ac:dyDescent="0.3">
      <c r="A13" s="170">
        <v>11</v>
      </c>
      <c r="B13" s="174" t="s">
        <v>70</v>
      </c>
      <c r="C13" s="170">
        <v>403</v>
      </c>
      <c r="D13" s="170" t="s">
        <v>60</v>
      </c>
      <c r="E13" s="171">
        <v>41.28</v>
      </c>
      <c r="F13" s="171">
        <v>0</v>
      </c>
      <c r="G13" s="171">
        <v>0</v>
      </c>
      <c r="H13" s="171">
        <v>0</v>
      </c>
      <c r="I13" s="171">
        <v>3.19</v>
      </c>
      <c r="J13" s="171">
        <v>44.47</v>
      </c>
      <c r="K13" s="171">
        <v>478.68</v>
      </c>
      <c r="L13" s="171">
        <v>526.548</v>
      </c>
      <c r="M13" s="68">
        <v>8500</v>
      </c>
      <c r="N13" s="68">
        <f t="shared" si="0"/>
        <v>4068780</v>
      </c>
    </row>
    <row r="14" spans="1:14" ht="16.5" x14ac:dyDescent="0.3">
      <c r="A14" s="170">
        <v>12</v>
      </c>
      <c r="B14" s="174" t="s">
        <v>70</v>
      </c>
      <c r="C14" s="170">
        <v>404</v>
      </c>
      <c r="D14" s="170" t="s">
        <v>59</v>
      </c>
      <c r="E14" s="171">
        <v>60.76</v>
      </c>
      <c r="F14" s="171">
        <v>0</v>
      </c>
      <c r="G14" s="171">
        <v>0</v>
      </c>
      <c r="H14" s="171">
        <v>0</v>
      </c>
      <c r="I14" s="171">
        <v>3.33</v>
      </c>
      <c r="J14" s="171">
        <v>64.09</v>
      </c>
      <c r="K14" s="171">
        <v>689.86</v>
      </c>
      <c r="L14" s="171">
        <v>758.84600000000012</v>
      </c>
      <c r="M14" s="68">
        <v>8500</v>
      </c>
      <c r="N14" s="68">
        <f t="shared" si="0"/>
        <v>5863810</v>
      </c>
    </row>
    <row r="15" spans="1:14" ht="16.5" x14ac:dyDescent="0.3">
      <c r="A15" s="170">
        <v>13</v>
      </c>
      <c r="B15" s="174" t="s">
        <v>70</v>
      </c>
      <c r="C15" s="170">
        <v>405</v>
      </c>
      <c r="D15" s="170" t="s">
        <v>59</v>
      </c>
      <c r="E15" s="171">
        <v>60.76</v>
      </c>
      <c r="F15" s="171">
        <v>0</v>
      </c>
      <c r="G15" s="171">
        <v>0</v>
      </c>
      <c r="H15" s="171">
        <v>0</v>
      </c>
      <c r="I15" s="171">
        <v>3.33</v>
      </c>
      <c r="J15" s="171">
        <v>64.09</v>
      </c>
      <c r="K15" s="171">
        <v>689.86</v>
      </c>
      <c r="L15" s="171">
        <v>758.84600000000012</v>
      </c>
      <c r="M15" s="68">
        <v>8500</v>
      </c>
      <c r="N15" s="68">
        <f t="shared" si="0"/>
        <v>5863810</v>
      </c>
    </row>
    <row r="16" spans="1:14" ht="16.5" x14ac:dyDescent="0.3">
      <c r="A16" s="170">
        <v>14</v>
      </c>
      <c r="B16" s="174" t="s">
        <v>70</v>
      </c>
      <c r="C16" s="170">
        <v>406</v>
      </c>
      <c r="D16" s="170" t="s">
        <v>60</v>
      </c>
      <c r="E16" s="171">
        <v>38.85</v>
      </c>
      <c r="F16" s="171">
        <v>0</v>
      </c>
      <c r="G16" s="171">
        <v>0</v>
      </c>
      <c r="H16" s="171">
        <v>0</v>
      </c>
      <c r="I16" s="171">
        <v>3.19</v>
      </c>
      <c r="J16" s="171">
        <v>42.04</v>
      </c>
      <c r="K16" s="171">
        <v>452.52</v>
      </c>
      <c r="L16" s="171">
        <v>497.77200000000005</v>
      </c>
      <c r="M16" s="68">
        <v>8500</v>
      </c>
      <c r="N16" s="68">
        <f t="shared" si="0"/>
        <v>3846420</v>
      </c>
    </row>
    <row r="17" spans="1:14" ht="16.5" x14ac:dyDescent="0.3">
      <c r="A17" s="170">
        <v>15</v>
      </c>
      <c r="B17" s="174" t="s">
        <v>70</v>
      </c>
      <c r="C17" s="170">
        <v>407</v>
      </c>
      <c r="D17" s="170" t="s">
        <v>60</v>
      </c>
      <c r="E17" s="171">
        <v>38.85</v>
      </c>
      <c r="F17" s="171">
        <v>0</v>
      </c>
      <c r="G17" s="171">
        <v>0</v>
      </c>
      <c r="H17" s="171">
        <v>0</v>
      </c>
      <c r="I17" s="171">
        <v>3.19</v>
      </c>
      <c r="J17" s="171">
        <v>42.04</v>
      </c>
      <c r="K17" s="171">
        <v>452.52</v>
      </c>
      <c r="L17" s="171">
        <v>497.77200000000005</v>
      </c>
      <c r="M17" s="68">
        <v>8500</v>
      </c>
      <c r="N17" s="68">
        <f t="shared" si="0"/>
        <v>3846420</v>
      </c>
    </row>
    <row r="18" spans="1:14" ht="16.5" x14ac:dyDescent="0.3">
      <c r="A18" s="170">
        <v>16</v>
      </c>
      <c r="B18" s="174" t="s">
        <v>70</v>
      </c>
      <c r="C18" s="170">
        <v>408</v>
      </c>
      <c r="D18" s="170" t="s">
        <v>59</v>
      </c>
      <c r="E18" s="171">
        <v>60.76</v>
      </c>
      <c r="F18" s="171">
        <v>0</v>
      </c>
      <c r="G18" s="171">
        <v>0</v>
      </c>
      <c r="H18" s="171">
        <v>0</v>
      </c>
      <c r="I18" s="171">
        <v>3.33</v>
      </c>
      <c r="J18" s="171">
        <v>64.09</v>
      </c>
      <c r="K18" s="171">
        <v>689.86</v>
      </c>
      <c r="L18" s="171">
        <v>758.84600000000012</v>
      </c>
      <c r="M18" s="68">
        <v>8500</v>
      </c>
      <c r="N18" s="68">
        <f t="shared" si="0"/>
        <v>5863810</v>
      </c>
    </row>
    <row r="19" spans="1:14" ht="16.5" x14ac:dyDescent="0.3">
      <c r="A19" s="170">
        <v>17</v>
      </c>
      <c r="B19" s="174" t="s">
        <v>71</v>
      </c>
      <c r="C19" s="170">
        <v>501</v>
      </c>
      <c r="D19" s="170" t="s">
        <v>59</v>
      </c>
      <c r="E19" s="171">
        <v>60.76</v>
      </c>
      <c r="F19" s="171">
        <v>0</v>
      </c>
      <c r="G19" s="171">
        <v>0</v>
      </c>
      <c r="H19" s="171">
        <v>0</v>
      </c>
      <c r="I19" s="171">
        <v>3.33</v>
      </c>
      <c r="J19" s="171">
        <v>64.09</v>
      </c>
      <c r="K19" s="171">
        <v>689.86</v>
      </c>
      <c r="L19" s="171">
        <v>758.84600000000012</v>
      </c>
      <c r="M19" s="68">
        <v>8500</v>
      </c>
      <c r="N19" s="68">
        <f t="shared" si="0"/>
        <v>5863810</v>
      </c>
    </row>
    <row r="20" spans="1:14" ht="16.5" x14ac:dyDescent="0.3">
      <c r="A20" s="170">
        <v>18</v>
      </c>
      <c r="B20" s="174" t="s">
        <v>71</v>
      </c>
      <c r="C20" s="170">
        <v>502</v>
      </c>
      <c r="D20" s="170" t="s">
        <v>60</v>
      </c>
      <c r="E20" s="171">
        <v>41.28</v>
      </c>
      <c r="F20" s="171">
        <v>0</v>
      </c>
      <c r="G20" s="171">
        <v>0</v>
      </c>
      <c r="H20" s="171">
        <v>0</v>
      </c>
      <c r="I20" s="171">
        <v>3.19</v>
      </c>
      <c r="J20" s="171">
        <v>44.47</v>
      </c>
      <c r="K20" s="171">
        <v>478.68</v>
      </c>
      <c r="L20" s="171">
        <v>526.548</v>
      </c>
      <c r="M20" s="68">
        <v>8500</v>
      </c>
      <c r="N20" s="68">
        <f t="shared" si="0"/>
        <v>4068780</v>
      </c>
    </row>
    <row r="21" spans="1:14" ht="16.5" x14ac:dyDescent="0.3">
      <c r="A21" s="170">
        <v>19</v>
      </c>
      <c r="B21" s="174" t="s">
        <v>71</v>
      </c>
      <c r="C21" s="170">
        <v>503</v>
      </c>
      <c r="D21" s="170" t="s">
        <v>60</v>
      </c>
      <c r="E21" s="171">
        <v>41.28</v>
      </c>
      <c r="F21" s="171">
        <v>0</v>
      </c>
      <c r="G21" s="171">
        <v>0</v>
      </c>
      <c r="H21" s="171">
        <v>0</v>
      </c>
      <c r="I21" s="171">
        <v>3.19</v>
      </c>
      <c r="J21" s="171">
        <v>44.47</v>
      </c>
      <c r="K21" s="171">
        <v>478.68</v>
      </c>
      <c r="L21" s="171">
        <v>526.548</v>
      </c>
      <c r="M21" s="68">
        <v>8500</v>
      </c>
      <c r="N21" s="68">
        <f t="shared" si="0"/>
        <v>4068780</v>
      </c>
    </row>
    <row r="22" spans="1:14" ht="16.5" x14ac:dyDescent="0.3">
      <c r="A22" s="170">
        <v>20</v>
      </c>
      <c r="B22" s="174" t="s">
        <v>71</v>
      </c>
      <c r="C22" s="170">
        <v>504</v>
      </c>
      <c r="D22" s="170" t="s">
        <v>59</v>
      </c>
      <c r="E22" s="171">
        <v>60.76</v>
      </c>
      <c r="F22" s="171">
        <v>0</v>
      </c>
      <c r="G22" s="171">
        <v>0</v>
      </c>
      <c r="H22" s="171">
        <v>0</v>
      </c>
      <c r="I22" s="171">
        <v>3.33</v>
      </c>
      <c r="J22" s="171">
        <v>64.09</v>
      </c>
      <c r="K22" s="171">
        <v>689.86</v>
      </c>
      <c r="L22" s="171">
        <v>758.84600000000012</v>
      </c>
      <c r="M22" s="68">
        <v>8500</v>
      </c>
      <c r="N22" s="68">
        <f t="shared" si="0"/>
        <v>5863810</v>
      </c>
    </row>
    <row r="23" spans="1:14" ht="16.5" x14ac:dyDescent="0.3">
      <c r="A23" s="170">
        <v>21</v>
      </c>
      <c r="B23" s="174" t="s">
        <v>71</v>
      </c>
      <c r="C23" s="170">
        <v>505</v>
      </c>
      <c r="D23" s="170" t="s">
        <v>59</v>
      </c>
      <c r="E23" s="171">
        <v>60.76</v>
      </c>
      <c r="F23" s="171">
        <v>0</v>
      </c>
      <c r="G23" s="171">
        <v>0</v>
      </c>
      <c r="H23" s="171">
        <v>0</v>
      </c>
      <c r="I23" s="171">
        <v>3.33</v>
      </c>
      <c r="J23" s="171">
        <v>64.09</v>
      </c>
      <c r="K23" s="171">
        <v>689.86</v>
      </c>
      <c r="L23" s="171">
        <v>758.84600000000012</v>
      </c>
      <c r="M23" s="68">
        <v>8500</v>
      </c>
      <c r="N23" s="68">
        <f t="shared" si="0"/>
        <v>5863810</v>
      </c>
    </row>
    <row r="24" spans="1:14" ht="16.5" x14ac:dyDescent="0.3">
      <c r="A24" s="170">
        <v>22</v>
      </c>
      <c r="B24" s="174" t="s">
        <v>71</v>
      </c>
      <c r="C24" s="170">
        <v>506</v>
      </c>
      <c r="D24" s="170" t="s">
        <v>60</v>
      </c>
      <c r="E24" s="171">
        <v>38.85</v>
      </c>
      <c r="F24" s="171">
        <v>0</v>
      </c>
      <c r="G24" s="171">
        <v>0</v>
      </c>
      <c r="H24" s="171">
        <v>0</v>
      </c>
      <c r="I24" s="171">
        <v>3.19</v>
      </c>
      <c r="J24" s="171">
        <v>42.04</v>
      </c>
      <c r="K24" s="171">
        <v>452.52</v>
      </c>
      <c r="L24" s="171">
        <v>497.77200000000005</v>
      </c>
      <c r="M24" s="68">
        <v>8500</v>
      </c>
      <c r="N24" s="68">
        <f t="shared" si="0"/>
        <v>3846420</v>
      </c>
    </row>
    <row r="25" spans="1:14" ht="16.5" x14ac:dyDescent="0.3">
      <c r="A25" s="170">
        <v>23</v>
      </c>
      <c r="B25" s="174" t="s">
        <v>71</v>
      </c>
      <c r="C25" s="170">
        <v>507</v>
      </c>
      <c r="D25" s="170" t="s">
        <v>60</v>
      </c>
      <c r="E25" s="171">
        <v>38.85</v>
      </c>
      <c r="F25" s="171">
        <v>0</v>
      </c>
      <c r="G25" s="171">
        <v>0</v>
      </c>
      <c r="H25" s="171">
        <v>0</v>
      </c>
      <c r="I25" s="171">
        <v>3.19</v>
      </c>
      <c r="J25" s="171">
        <v>42.04</v>
      </c>
      <c r="K25" s="171">
        <v>452.52</v>
      </c>
      <c r="L25" s="171">
        <v>497.77200000000005</v>
      </c>
      <c r="M25" s="68">
        <v>8500</v>
      </c>
      <c r="N25" s="68">
        <f t="shared" si="0"/>
        <v>3846420</v>
      </c>
    </row>
    <row r="26" spans="1:14" ht="16.5" x14ac:dyDescent="0.3">
      <c r="A26" s="170">
        <v>24</v>
      </c>
      <c r="B26" s="174" t="s">
        <v>71</v>
      </c>
      <c r="C26" s="170">
        <v>508</v>
      </c>
      <c r="D26" s="170" t="s">
        <v>59</v>
      </c>
      <c r="E26" s="171">
        <v>60.76</v>
      </c>
      <c r="F26" s="171">
        <v>0</v>
      </c>
      <c r="G26" s="171">
        <v>0</v>
      </c>
      <c r="H26" s="171">
        <v>0</v>
      </c>
      <c r="I26" s="171">
        <v>3.33</v>
      </c>
      <c r="J26" s="171">
        <v>64.09</v>
      </c>
      <c r="K26" s="171">
        <v>689.86</v>
      </c>
      <c r="L26" s="171">
        <v>758.84600000000012</v>
      </c>
      <c r="M26" s="68">
        <v>8500</v>
      </c>
      <c r="N26" s="68">
        <f t="shared" si="0"/>
        <v>5863810</v>
      </c>
    </row>
    <row r="27" spans="1:14" ht="16.5" x14ac:dyDescent="0.3">
      <c r="A27" s="170">
        <v>25</v>
      </c>
      <c r="B27" s="174" t="s">
        <v>72</v>
      </c>
      <c r="C27" s="170">
        <v>601</v>
      </c>
      <c r="D27" s="170" t="s">
        <v>59</v>
      </c>
      <c r="E27" s="171">
        <v>60.76</v>
      </c>
      <c r="F27" s="171">
        <v>0</v>
      </c>
      <c r="G27" s="171">
        <v>0</v>
      </c>
      <c r="H27" s="171">
        <v>0</v>
      </c>
      <c r="I27" s="171">
        <v>3.33</v>
      </c>
      <c r="J27" s="171">
        <v>64.09</v>
      </c>
      <c r="K27" s="171">
        <v>689.86</v>
      </c>
      <c r="L27" s="171">
        <v>758.84600000000012</v>
      </c>
      <c r="M27" s="68">
        <v>8500</v>
      </c>
      <c r="N27" s="68">
        <f t="shared" si="0"/>
        <v>5863810</v>
      </c>
    </row>
    <row r="28" spans="1:14" ht="16.5" x14ac:dyDescent="0.3">
      <c r="A28" s="170">
        <v>26</v>
      </c>
      <c r="B28" s="174" t="s">
        <v>72</v>
      </c>
      <c r="C28" s="170">
        <v>602</v>
      </c>
      <c r="D28" s="170" t="s">
        <v>60</v>
      </c>
      <c r="E28" s="171">
        <v>41.28</v>
      </c>
      <c r="F28" s="171">
        <v>0</v>
      </c>
      <c r="G28" s="171">
        <v>0</v>
      </c>
      <c r="H28" s="171">
        <v>0</v>
      </c>
      <c r="I28" s="171">
        <v>3.19</v>
      </c>
      <c r="J28" s="171">
        <v>44.47</v>
      </c>
      <c r="K28" s="171">
        <v>478.68</v>
      </c>
      <c r="L28" s="171">
        <v>526.548</v>
      </c>
      <c r="M28" s="68">
        <v>8500</v>
      </c>
      <c r="N28" s="68">
        <f t="shared" si="0"/>
        <v>4068780</v>
      </c>
    </row>
    <row r="29" spans="1:14" ht="16.5" x14ac:dyDescent="0.3">
      <c r="A29" s="170">
        <v>27</v>
      </c>
      <c r="B29" s="174" t="s">
        <v>72</v>
      </c>
      <c r="C29" s="170">
        <v>603</v>
      </c>
      <c r="D29" s="170" t="s">
        <v>60</v>
      </c>
      <c r="E29" s="171">
        <v>41.28</v>
      </c>
      <c r="F29" s="171">
        <v>0</v>
      </c>
      <c r="G29" s="171">
        <v>0</v>
      </c>
      <c r="H29" s="171">
        <v>0</v>
      </c>
      <c r="I29" s="171">
        <v>3.19</v>
      </c>
      <c r="J29" s="171">
        <v>44.47</v>
      </c>
      <c r="K29" s="171">
        <v>478.68</v>
      </c>
      <c r="L29" s="171">
        <v>526.548</v>
      </c>
      <c r="M29" s="68">
        <v>8500</v>
      </c>
      <c r="N29" s="68">
        <f t="shared" si="0"/>
        <v>4068780</v>
      </c>
    </row>
    <row r="30" spans="1:14" ht="16.5" x14ac:dyDescent="0.3">
      <c r="A30" s="170">
        <v>28</v>
      </c>
      <c r="B30" s="174" t="s">
        <v>72</v>
      </c>
      <c r="C30" s="170">
        <v>604</v>
      </c>
      <c r="D30" s="170" t="s">
        <v>59</v>
      </c>
      <c r="E30" s="171">
        <v>60.76</v>
      </c>
      <c r="F30" s="171">
        <v>0</v>
      </c>
      <c r="G30" s="171">
        <v>0</v>
      </c>
      <c r="H30" s="171">
        <v>0</v>
      </c>
      <c r="I30" s="171">
        <v>3.33</v>
      </c>
      <c r="J30" s="171">
        <v>64.09</v>
      </c>
      <c r="K30" s="171">
        <v>689.86</v>
      </c>
      <c r="L30" s="171">
        <v>758.84600000000012</v>
      </c>
      <c r="M30" s="68">
        <v>8500</v>
      </c>
      <c r="N30" s="68">
        <f t="shared" si="0"/>
        <v>5863810</v>
      </c>
    </row>
    <row r="31" spans="1:14" ht="16.5" x14ac:dyDescent="0.3">
      <c r="A31" s="170">
        <v>29</v>
      </c>
      <c r="B31" s="174" t="s">
        <v>72</v>
      </c>
      <c r="C31" s="170">
        <v>605</v>
      </c>
      <c r="D31" s="170" t="s">
        <v>59</v>
      </c>
      <c r="E31" s="171">
        <v>60.76</v>
      </c>
      <c r="F31" s="171">
        <v>0</v>
      </c>
      <c r="G31" s="171">
        <v>0</v>
      </c>
      <c r="H31" s="171">
        <v>0</v>
      </c>
      <c r="I31" s="171">
        <v>3.33</v>
      </c>
      <c r="J31" s="171">
        <v>64.09</v>
      </c>
      <c r="K31" s="171">
        <v>689.86</v>
      </c>
      <c r="L31" s="171">
        <v>758.84600000000012</v>
      </c>
      <c r="M31" s="68">
        <v>8500</v>
      </c>
      <c r="N31" s="68">
        <f t="shared" si="0"/>
        <v>5863810</v>
      </c>
    </row>
    <row r="32" spans="1:14" ht="16.5" x14ac:dyDescent="0.3">
      <c r="A32" s="170">
        <v>30</v>
      </c>
      <c r="B32" s="174" t="s">
        <v>72</v>
      </c>
      <c r="C32" s="170">
        <v>606</v>
      </c>
      <c r="D32" s="170" t="s">
        <v>60</v>
      </c>
      <c r="E32" s="171">
        <v>38.85</v>
      </c>
      <c r="F32" s="171">
        <v>0</v>
      </c>
      <c r="G32" s="171">
        <v>0</v>
      </c>
      <c r="H32" s="171">
        <v>0</v>
      </c>
      <c r="I32" s="171">
        <v>3.19</v>
      </c>
      <c r="J32" s="171">
        <v>42.04</v>
      </c>
      <c r="K32" s="171">
        <v>452.52</v>
      </c>
      <c r="L32" s="171">
        <v>497.77200000000005</v>
      </c>
      <c r="M32" s="68">
        <v>8500</v>
      </c>
      <c r="N32" s="68">
        <f t="shared" si="0"/>
        <v>3846420</v>
      </c>
    </row>
    <row r="33" spans="1:14" ht="16.5" x14ac:dyDescent="0.3">
      <c r="A33" s="170">
        <v>31</v>
      </c>
      <c r="B33" s="174" t="s">
        <v>72</v>
      </c>
      <c r="C33" s="170">
        <v>607</v>
      </c>
      <c r="D33" s="170" t="s">
        <v>60</v>
      </c>
      <c r="E33" s="171">
        <v>38.85</v>
      </c>
      <c r="F33" s="171">
        <v>0</v>
      </c>
      <c r="G33" s="171">
        <v>0</v>
      </c>
      <c r="H33" s="171">
        <v>0</v>
      </c>
      <c r="I33" s="171">
        <v>3.19</v>
      </c>
      <c r="J33" s="171">
        <v>42.04</v>
      </c>
      <c r="K33" s="171">
        <v>452.52</v>
      </c>
      <c r="L33" s="171">
        <v>497.77200000000005</v>
      </c>
      <c r="M33" s="68">
        <v>8500</v>
      </c>
      <c r="N33" s="68">
        <f t="shared" si="0"/>
        <v>3846420</v>
      </c>
    </row>
    <row r="34" spans="1:14" ht="16.5" x14ac:dyDescent="0.3">
      <c r="A34" s="170">
        <v>32</v>
      </c>
      <c r="B34" s="174" t="s">
        <v>72</v>
      </c>
      <c r="C34" s="170">
        <v>608</v>
      </c>
      <c r="D34" s="170" t="s">
        <v>59</v>
      </c>
      <c r="E34" s="171">
        <v>60.76</v>
      </c>
      <c r="F34" s="171">
        <v>0</v>
      </c>
      <c r="G34" s="171">
        <v>0</v>
      </c>
      <c r="H34" s="171">
        <v>0</v>
      </c>
      <c r="I34" s="171">
        <v>3.33</v>
      </c>
      <c r="J34" s="171">
        <v>64.09</v>
      </c>
      <c r="K34" s="171">
        <v>689.86</v>
      </c>
      <c r="L34" s="171">
        <v>758.84600000000012</v>
      </c>
      <c r="M34" s="68">
        <v>8500</v>
      </c>
      <c r="N34" s="68">
        <f t="shared" si="0"/>
        <v>5863810</v>
      </c>
    </row>
    <row r="35" spans="1:14" ht="16.5" x14ac:dyDescent="0.3">
      <c r="A35" s="170">
        <v>33</v>
      </c>
      <c r="B35" s="174" t="s">
        <v>73</v>
      </c>
      <c r="C35" s="170">
        <v>701</v>
      </c>
      <c r="D35" s="170" t="s">
        <v>59</v>
      </c>
      <c r="E35" s="171">
        <v>60.76</v>
      </c>
      <c r="F35" s="171">
        <v>0</v>
      </c>
      <c r="G35" s="171">
        <v>0</v>
      </c>
      <c r="H35" s="171">
        <v>0</v>
      </c>
      <c r="I35" s="171">
        <v>3.33</v>
      </c>
      <c r="J35" s="171">
        <v>64.09</v>
      </c>
      <c r="K35" s="171">
        <v>689.86</v>
      </c>
      <c r="L35" s="171">
        <v>758.84600000000012</v>
      </c>
      <c r="M35" s="68">
        <v>8500</v>
      </c>
      <c r="N35" s="68">
        <f t="shared" si="0"/>
        <v>5863810</v>
      </c>
    </row>
    <row r="36" spans="1:14" ht="16.5" x14ac:dyDescent="0.3">
      <c r="A36" s="170">
        <v>34</v>
      </c>
      <c r="B36" s="174" t="s">
        <v>73</v>
      </c>
      <c r="C36" s="170">
        <v>702</v>
      </c>
      <c r="D36" s="170" t="s">
        <v>60</v>
      </c>
      <c r="E36" s="171">
        <v>41.28</v>
      </c>
      <c r="F36" s="171">
        <v>0</v>
      </c>
      <c r="G36" s="171">
        <v>0</v>
      </c>
      <c r="H36" s="171">
        <v>0</v>
      </c>
      <c r="I36" s="171">
        <v>3.19</v>
      </c>
      <c r="J36" s="171">
        <v>44.47</v>
      </c>
      <c r="K36" s="171">
        <v>478.68</v>
      </c>
      <c r="L36" s="171">
        <v>526.548</v>
      </c>
      <c r="M36" s="68">
        <v>8500</v>
      </c>
      <c r="N36" s="68">
        <f t="shared" si="0"/>
        <v>4068780</v>
      </c>
    </row>
    <row r="37" spans="1:14" ht="16.5" x14ac:dyDescent="0.3">
      <c r="A37" s="170">
        <v>35</v>
      </c>
      <c r="B37" s="174" t="s">
        <v>73</v>
      </c>
      <c r="C37" s="170">
        <v>704</v>
      </c>
      <c r="D37" s="170" t="s">
        <v>59</v>
      </c>
      <c r="E37" s="171">
        <v>60.76</v>
      </c>
      <c r="F37" s="171">
        <v>0</v>
      </c>
      <c r="G37" s="171">
        <v>0</v>
      </c>
      <c r="H37" s="171">
        <v>0</v>
      </c>
      <c r="I37" s="171">
        <v>3.33</v>
      </c>
      <c r="J37" s="171">
        <v>64.09</v>
      </c>
      <c r="K37" s="171">
        <v>689.86</v>
      </c>
      <c r="L37" s="171">
        <v>758.84600000000012</v>
      </c>
      <c r="M37" s="68">
        <v>8500</v>
      </c>
      <c r="N37" s="68">
        <f t="shared" si="0"/>
        <v>5863810</v>
      </c>
    </row>
    <row r="38" spans="1:14" ht="16.5" x14ac:dyDescent="0.3">
      <c r="A38" s="170">
        <v>36</v>
      </c>
      <c r="B38" s="174" t="s">
        <v>73</v>
      </c>
      <c r="C38" s="170">
        <v>705</v>
      </c>
      <c r="D38" s="170" t="s">
        <v>59</v>
      </c>
      <c r="E38" s="171">
        <v>60.76</v>
      </c>
      <c r="F38" s="171">
        <v>0</v>
      </c>
      <c r="G38" s="171">
        <v>0</v>
      </c>
      <c r="H38" s="171">
        <v>0</v>
      </c>
      <c r="I38" s="171">
        <v>3.33</v>
      </c>
      <c r="J38" s="171">
        <v>64.09</v>
      </c>
      <c r="K38" s="171">
        <v>689.86</v>
      </c>
      <c r="L38" s="171">
        <v>758.84600000000012</v>
      </c>
      <c r="M38" s="68">
        <v>8500</v>
      </c>
      <c r="N38" s="68">
        <f t="shared" si="0"/>
        <v>5863810</v>
      </c>
    </row>
    <row r="39" spans="1:14" ht="16.5" x14ac:dyDescent="0.3">
      <c r="A39" s="170">
        <v>37</v>
      </c>
      <c r="B39" s="174" t="s">
        <v>73</v>
      </c>
      <c r="C39" s="170">
        <v>706</v>
      </c>
      <c r="D39" s="170" t="s">
        <v>60</v>
      </c>
      <c r="E39" s="171">
        <v>38.85</v>
      </c>
      <c r="F39" s="171">
        <v>0</v>
      </c>
      <c r="G39" s="171">
        <v>0</v>
      </c>
      <c r="H39" s="171">
        <v>0</v>
      </c>
      <c r="I39" s="171">
        <v>3.19</v>
      </c>
      <c r="J39" s="171">
        <v>42.04</v>
      </c>
      <c r="K39" s="171">
        <v>452.52</v>
      </c>
      <c r="L39" s="171">
        <v>497.77200000000005</v>
      </c>
      <c r="M39" s="68">
        <v>8500</v>
      </c>
      <c r="N39" s="68">
        <f t="shared" si="0"/>
        <v>3846420</v>
      </c>
    </row>
    <row r="40" spans="1:14" ht="16.5" x14ac:dyDescent="0.3">
      <c r="A40" s="170">
        <v>38</v>
      </c>
      <c r="B40" s="174" t="s">
        <v>73</v>
      </c>
      <c r="C40" s="170">
        <v>707</v>
      </c>
      <c r="D40" s="170" t="s">
        <v>60</v>
      </c>
      <c r="E40" s="171">
        <v>38.85</v>
      </c>
      <c r="F40" s="171">
        <v>0</v>
      </c>
      <c r="G40" s="171">
        <v>0</v>
      </c>
      <c r="H40" s="171">
        <v>0</v>
      </c>
      <c r="I40" s="171">
        <v>3.19</v>
      </c>
      <c r="J40" s="171">
        <v>42.04</v>
      </c>
      <c r="K40" s="171">
        <v>452.52</v>
      </c>
      <c r="L40" s="171">
        <v>497.77200000000005</v>
      </c>
      <c r="M40" s="68">
        <v>8500</v>
      </c>
      <c r="N40" s="68">
        <f t="shared" si="0"/>
        <v>3846420</v>
      </c>
    </row>
    <row r="41" spans="1:14" ht="16.5" x14ac:dyDescent="0.3">
      <c r="A41" s="170">
        <v>39</v>
      </c>
      <c r="B41" s="174" t="s">
        <v>73</v>
      </c>
      <c r="C41" s="170">
        <v>708</v>
      </c>
      <c r="D41" s="170" t="s">
        <v>59</v>
      </c>
      <c r="E41" s="171">
        <v>60.76</v>
      </c>
      <c r="F41" s="171">
        <v>0</v>
      </c>
      <c r="G41" s="171">
        <v>0</v>
      </c>
      <c r="H41" s="171">
        <v>0</v>
      </c>
      <c r="I41" s="171">
        <v>3.33</v>
      </c>
      <c r="J41" s="171">
        <v>64.09</v>
      </c>
      <c r="K41" s="171">
        <v>689.86</v>
      </c>
      <c r="L41" s="171">
        <v>758.84600000000012</v>
      </c>
      <c r="M41" s="68">
        <v>8500</v>
      </c>
      <c r="N41" s="68">
        <f t="shared" si="0"/>
        <v>5863810</v>
      </c>
    </row>
    <row r="42" spans="1:14" ht="16.5" x14ac:dyDescent="0.3">
      <c r="A42" s="170">
        <v>40</v>
      </c>
      <c r="B42" s="174" t="s">
        <v>74</v>
      </c>
      <c r="C42" s="170">
        <v>801</v>
      </c>
      <c r="D42" s="170" t="s">
        <v>59</v>
      </c>
      <c r="E42" s="171">
        <v>60.76</v>
      </c>
      <c r="F42" s="171">
        <v>0</v>
      </c>
      <c r="G42" s="171">
        <v>0</v>
      </c>
      <c r="H42" s="171">
        <v>0</v>
      </c>
      <c r="I42" s="171">
        <v>3.33</v>
      </c>
      <c r="J42" s="171">
        <v>64.09</v>
      </c>
      <c r="K42" s="171">
        <v>689.86</v>
      </c>
      <c r="L42" s="171">
        <v>758.84600000000012</v>
      </c>
      <c r="M42" s="68">
        <v>8500</v>
      </c>
      <c r="N42" s="68">
        <f t="shared" si="0"/>
        <v>5863810</v>
      </c>
    </row>
    <row r="43" spans="1:14" ht="16.5" x14ac:dyDescent="0.3">
      <c r="A43" s="170">
        <v>41</v>
      </c>
      <c r="B43" s="174" t="s">
        <v>74</v>
      </c>
      <c r="C43" s="170">
        <v>802</v>
      </c>
      <c r="D43" s="170" t="s">
        <v>60</v>
      </c>
      <c r="E43" s="171">
        <v>41.28</v>
      </c>
      <c r="F43" s="171">
        <v>0</v>
      </c>
      <c r="G43" s="171">
        <v>0</v>
      </c>
      <c r="H43" s="171">
        <v>0</v>
      </c>
      <c r="I43" s="171">
        <v>3.19</v>
      </c>
      <c r="J43" s="171">
        <v>44.47</v>
      </c>
      <c r="K43" s="171">
        <v>478.68</v>
      </c>
      <c r="L43" s="171">
        <v>526.548</v>
      </c>
      <c r="M43" s="68">
        <v>8500</v>
      </c>
      <c r="N43" s="68">
        <f t="shared" si="0"/>
        <v>4068780</v>
      </c>
    </row>
    <row r="44" spans="1:14" ht="16.5" x14ac:dyDescent="0.3">
      <c r="A44" s="170">
        <v>42</v>
      </c>
      <c r="B44" s="174" t="s">
        <v>74</v>
      </c>
      <c r="C44" s="170">
        <v>803</v>
      </c>
      <c r="D44" s="170" t="s">
        <v>60</v>
      </c>
      <c r="E44" s="171">
        <v>41.28</v>
      </c>
      <c r="F44" s="171">
        <v>0</v>
      </c>
      <c r="G44" s="171">
        <v>0</v>
      </c>
      <c r="H44" s="171">
        <v>0</v>
      </c>
      <c r="I44" s="171">
        <v>3.19</v>
      </c>
      <c r="J44" s="171">
        <v>44.47</v>
      </c>
      <c r="K44" s="171">
        <v>478.68</v>
      </c>
      <c r="L44" s="171">
        <v>526.548</v>
      </c>
      <c r="M44" s="68">
        <v>8500</v>
      </c>
      <c r="N44" s="68">
        <f t="shared" si="0"/>
        <v>4068780</v>
      </c>
    </row>
    <row r="45" spans="1:14" ht="16.5" x14ac:dyDescent="0.3">
      <c r="A45" s="170">
        <v>43</v>
      </c>
      <c r="B45" s="174" t="s">
        <v>74</v>
      </c>
      <c r="C45" s="170">
        <v>804</v>
      </c>
      <c r="D45" s="170" t="s">
        <v>59</v>
      </c>
      <c r="E45" s="171">
        <v>60.76</v>
      </c>
      <c r="F45" s="171">
        <v>0</v>
      </c>
      <c r="G45" s="171">
        <v>0</v>
      </c>
      <c r="H45" s="171">
        <v>0</v>
      </c>
      <c r="I45" s="171">
        <v>3.33</v>
      </c>
      <c r="J45" s="171">
        <v>64.09</v>
      </c>
      <c r="K45" s="171">
        <v>689.86</v>
      </c>
      <c r="L45" s="171">
        <v>758.84600000000012</v>
      </c>
      <c r="M45" s="68">
        <v>8500</v>
      </c>
      <c r="N45" s="68">
        <f t="shared" si="0"/>
        <v>5863810</v>
      </c>
    </row>
    <row r="46" spans="1:14" ht="16.5" x14ac:dyDescent="0.3">
      <c r="A46" s="170">
        <v>44</v>
      </c>
      <c r="B46" s="174" t="s">
        <v>74</v>
      </c>
      <c r="C46" s="170">
        <v>805</v>
      </c>
      <c r="D46" s="170" t="s">
        <v>59</v>
      </c>
      <c r="E46" s="171">
        <v>60.76</v>
      </c>
      <c r="F46" s="171">
        <v>0</v>
      </c>
      <c r="G46" s="171">
        <v>0</v>
      </c>
      <c r="H46" s="171">
        <v>0</v>
      </c>
      <c r="I46" s="171">
        <v>3.33</v>
      </c>
      <c r="J46" s="171">
        <v>64.09</v>
      </c>
      <c r="K46" s="171">
        <v>689.86</v>
      </c>
      <c r="L46" s="171">
        <v>758.84600000000012</v>
      </c>
      <c r="M46" s="68">
        <v>8500</v>
      </c>
      <c r="N46" s="68">
        <f t="shared" si="0"/>
        <v>5863810</v>
      </c>
    </row>
    <row r="47" spans="1:14" ht="16.5" x14ac:dyDescent="0.3">
      <c r="A47" s="170">
        <v>45</v>
      </c>
      <c r="B47" s="174" t="s">
        <v>74</v>
      </c>
      <c r="C47" s="170">
        <v>806</v>
      </c>
      <c r="D47" s="170" t="s">
        <v>60</v>
      </c>
      <c r="E47" s="171">
        <v>38.85</v>
      </c>
      <c r="F47" s="171">
        <v>0</v>
      </c>
      <c r="G47" s="171">
        <v>0</v>
      </c>
      <c r="H47" s="171">
        <v>0</v>
      </c>
      <c r="I47" s="171">
        <v>3.19</v>
      </c>
      <c r="J47" s="171">
        <v>42.04</v>
      </c>
      <c r="K47" s="171">
        <v>452.52</v>
      </c>
      <c r="L47" s="171">
        <v>497.77200000000005</v>
      </c>
      <c r="M47" s="68">
        <v>8500</v>
      </c>
      <c r="N47" s="68">
        <f t="shared" si="0"/>
        <v>3846420</v>
      </c>
    </row>
    <row r="48" spans="1:14" ht="16.5" x14ac:dyDescent="0.3">
      <c r="A48" s="170">
        <v>46</v>
      </c>
      <c r="B48" s="174" t="s">
        <v>74</v>
      </c>
      <c r="C48" s="170">
        <v>807</v>
      </c>
      <c r="D48" s="170" t="s">
        <v>60</v>
      </c>
      <c r="E48" s="171">
        <v>38.85</v>
      </c>
      <c r="F48" s="171">
        <v>0</v>
      </c>
      <c r="G48" s="171">
        <v>0</v>
      </c>
      <c r="H48" s="171">
        <v>0</v>
      </c>
      <c r="I48" s="171">
        <v>3.19</v>
      </c>
      <c r="J48" s="171">
        <v>42.04</v>
      </c>
      <c r="K48" s="171">
        <v>452.52</v>
      </c>
      <c r="L48" s="171">
        <v>497.77200000000005</v>
      </c>
      <c r="M48" s="68">
        <v>8500</v>
      </c>
      <c r="N48" s="68">
        <f t="shared" si="0"/>
        <v>3846420</v>
      </c>
    </row>
    <row r="49" spans="1:14" ht="16.5" x14ac:dyDescent="0.3">
      <c r="A49" s="170">
        <v>47</v>
      </c>
      <c r="B49" s="174" t="s">
        <v>74</v>
      </c>
      <c r="C49" s="170">
        <v>808</v>
      </c>
      <c r="D49" s="170" t="s">
        <v>59</v>
      </c>
      <c r="E49" s="171">
        <v>60.76</v>
      </c>
      <c r="F49" s="171">
        <v>0</v>
      </c>
      <c r="G49" s="171">
        <v>0</v>
      </c>
      <c r="H49" s="171">
        <v>0</v>
      </c>
      <c r="I49" s="171">
        <v>3.33</v>
      </c>
      <c r="J49" s="171">
        <v>64.09</v>
      </c>
      <c r="K49" s="171">
        <v>689.86</v>
      </c>
      <c r="L49" s="171">
        <v>758.84600000000012</v>
      </c>
      <c r="M49" s="68">
        <v>8500</v>
      </c>
      <c r="N49" s="68">
        <f t="shared" si="0"/>
        <v>5863810</v>
      </c>
    </row>
    <row r="50" spans="1:14" ht="16.5" x14ac:dyDescent="0.3">
      <c r="A50" s="170">
        <v>48</v>
      </c>
      <c r="B50" s="174" t="s">
        <v>75</v>
      </c>
      <c r="C50" s="170">
        <v>901</v>
      </c>
      <c r="D50" s="170" t="s">
        <v>59</v>
      </c>
      <c r="E50" s="171">
        <v>60.76</v>
      </c>
      <c r="F50" s="171">
        <v>0</v>
      </c>
      <c r="G50" s="171">
        <v>0</v>
      </c>
      <c r="H50" s="171">
        <v>0</v>
      </c>
      <c r="I50" s="171">
        <v>3.33</v>
      </c>
      <c r="J50" s="171">
        <v>64.09</v>
      </c>
      <c r="K50" s="171">
        <v>689.86</v>
      </c>
      <c r="L50" s="171">
        <v>758.84600000000012</v>
      </c>
      <c r="M50" s="68">
        <v>8500</v>
      </c>
      <c r="N50" s="68">
        <f t="shared" si="0"/>
        <v>5863810</v>
      </c>
    </row>
    <row r="51" spans="1:14" ht="16.5" x14ac:dyDescent="0.3">
      <c r="A51" s="170">
        <v>49</v>
      </c>
      <c r="B51" s="174" t="s">
        <v>75</v>
      </c>
      <c r="C51" s="170">
        <v>902</v>
      </c>
      <c r="D51" s="170" t="s">
        <v>60</v>
      </c>
      <c r="E51" s="171">
        <v>41.28</v>
      </c>
      <c r="F51" s="171">
        <v>0</v>
      </c>
      <c r="G51" s="171">
        <v>0</v>
      </c>
      <c r="H51" s="171">
        <v>0</v>
      </c>
      <c r="I51" s="171">
        <v>3.19</v>
      </c>
      <c r="J51" s="171">
        <v>44.47</v>
      </c>
      <c r="K51" s="171">
        <v>478.68</v>
      </c>
      <c r="L51" s="171">
        <v>526.548</v>
      </c>
      <c r="M51" s="68">
        <v>8500</v>
      </c>
      <c r="N51" s="68">
        <f t="shared" si="0"/>
        <v>4068780</v>
      </c>
    </row>
    <row r="52" spans="1:14" ht="16.5" x14ac:dyDescent="0.3">
      <c r="A52" s="170">
        <v>50</v>
      </c>
      <c r="B52" s="174" t="s">
        <v>75</v>
      </c>
      <c r="C52" s="170">
        <v>903</v>
      </c>
      <c r="D52" s="170" t="s">
        <v>60</v>
      </c>
      <c r="E52" s="171">
        <v>41.28</v>
      </c>
      <c r="F52" s="171">
        <v>0</v>
      </c>
      <c r="G52" s="171">
        <v>0</v>
      </c>
      <c r="H52" s="171">
        <v>0</v>
      </c>
      <c r="I52" s="171">
        <v>3.19</v>
      </c>
      <c r="J52" s="171">
        <v>44.47</v>
      </c>
      <c r="K52" s="171">
        <v>478.68</v>
      </c>
      <c r="L52" s="171">
        <v>526.548</v>
      </c>
      <c r="M52" s="68">
        <v>8500</v>
      </c>
      <c r="N52" s="68">
        <f t="shared" si="0"/>
        <v>4068780</v>
      </c>
    </row>
    <row r="53" spans="1:14" ht="16.5" x14ac:dyDescent="0.3">
      <c r="A53" s="170">
        <v>51</v>
      </c>
      <c r="B53" s="174" t="s">
        <v>75</v>
      </c>
      <c r="C53" s="170">
        <v>904</v>
      </c>
      <c r="D53" s="170" t="s">
        <v>59</v>
      </c>
      <c r="E53" s="171">
        <v>60.76</v>
      </c>
      <c r="F53" s="171">
        <v>0</v>
      </c>
      <c r="G53" s="171">
        <v>0</v>
      </c>
      <c r="H53" s="171">
        <v>0</v>
      </c>
      <c r="I53" s="171">
        <v>3.33</v>
      </c>
      <c r="J53" s="171">
        <v>64.09</v>
      </c>
      <c r="K53" s="171">
        <v>689.86</v>
      </c>
      <c r="L53" s="171">
        <v>758.84600000000012</v>
      </c>
      <c r="M53" s="68">
        <v>8500</v>
      </c>
      <c r="N53" s="68">
        <f t="shared" si="0"/>
        <v>5863810</v>
      </c>
    </row>
    <row r="54" spans="1:14" ht="16.5" x14ac:dyDescent="0.3">
      <c r="A54" s="170">
        <v>52</v>
      </c>
      <c r="B54" s="174" t="s">
        <v>75</v>
      </c>
      <c r="C54" s="170">
        <v>905</v>
      </c>
      <c r="D54" s="170" t="s">
        <v>59</v>
      </c>
      <c r="E54" s="171">
        <v>60.76</v>
      </c>
      <c r="F54" s="171">
        <v>0</v>
      </c>
      <c r="G54" s="171">
        <v>0</v>
      </c>
      <c r="H54" s="171">
        <v>0</v>
      </c>
      <c r="I54" s="171">
        <v>3.33</v>
      </c>
      <c r="J54" s="171">
        <v>64.09</v>
      </c>
      <c r="K54" s="171">
        <v>689.86</v>
      </c>
      <c r="L54" s="171">
        <v>758.84600000000012</v>
      </c>
      <c r="M54" s="68">
        <v>8500</v>
      </c>
      <c r="N54" s="68">
        <f t="shared" si="0"/>
        <v>5863810</v>
      </c>
    </row>
    <row r="55" spans="1:14" ht="16.5" x14ac:dyDescent="0.3">
      <c r="A55" s="170">
        <v>53</v>
      </c>
      <c r="B55" s="174" t="s">
        <v>75</v>
      </c>
      <c r="C55" s="170">
        <v>906</v>
      </c>
      <c r="D55" s="170" t="s">
        <v>60</v>
      </c>
      <c r="E55" s="171">
        <v>38.85</v>
      </c>
      <c r="F55" s="171">
        <v>0</v>
      </c>
      <c r="G55" s="171">
        <v>0</v>
      </c>
      <c r="H55" s="171">
        <v>0</v>
      </c>
      <c r="I55" s="171">
        <v>3.19</v>
      </c>
      <c r="J55" s="171">
        <v>42.04</v>
      </c>
      <c r="K55" s="171">
        <v>452.52</v>
      </c>
      <c r="L55" s="171">
        <v>497.77200000000005</v>
      </c>
      <c r="M55" s="68">
        <v>8500</v>
      </c>
      <c r="N55" s="68">
        <f t="shared" si="0"/>
        <v>3846420</v>
      </c>
    </row>
    <row r="56" spans="1:14" ht="16.5" x14ac:dyDescent="0.3">
      <c r="A56" s="170">
        <v>54</v>
      </c>
      <c r="B56" s="174" t="s">
        <v>75</v>
      </c>
      <c r="C56" s="170">
        <v>907</v>
      </c>
      <c r="D56" s="170" t="s">
        <v>60</v>
      </c>
      <c r="E56" s="171">
        <v>38.85</v>
      </c>
      <c r="F56" s="171">
        <v>0</v>
      </c>
      <c r="G56" s="171">
        <v>0</v>
      </c>
      <c r="H56" s="171">
        <v>0</v>
      </c>
      <c r="I56" s="171">
        <v>3.19</v>
      </c>
      <c r="J56" s="171">
        <v>42.04</v>
      </c>
      <c r="K56" s="171">
        <v>452.52</v>
      </c>
      <c r="L56" s="171">
        <v>497.77200000000005</v>
      </c>
      <c r="M56" s="68">
        <v>8500</v>
      </c>
      <c r="N56" s="68">
        <f t="shared" si="0"/>
        <v>3846420</v>
      </c>
    </row>
    <row r="57" spans="1:14" ht="16.5" x14ac:dyDescent="0.3">
      <c r="A57" s="170">
        <v>55</v>
      </c>
      <c r="B57" s="174" t="s">
        <v>75</v>
      </c>
      <c r="C57" s="170">
        <v>908</v>
      </c>
      <c r="D57" s="170" t="s">
        <v>59</v>
      </c>
      <c r="E57" s="171">
        <v>60.76</v>
      </c>
      <c r="F57" s="171">
        <v>0</v>
      </c>
      <c r="G57" s="171">
        <v>0</v>
      </c>
      <c r="H57" s="171">
        <v>0</v>
      </c>
      <c r="I57" s="171">
        <v>3.33</v>
      </c>
      <c r="J57" s="171">
        <v>64.09</v>
      </c>
      <c r="K57" s="171">
        <v>689.86</v>
      </c>
      <c r="L57" s="171">
        <v>758.84600000000012</v>
      </c>
      <c r="M57" s="68">
        <v>8500</v>
      </c>
      <c r="N57" s="68">
        <f t="shared" si="0"/>
        <v>5863810</v>
      </c>
    </row>
    <row r="58" spans="1:14" ht="16.5" x14ac:dyDescent="0.3">
      <c r="A58" s="170">
        <v>56</v>
      </c>
      <c r="B58" s="174" t="s">
        <v>76</v>
      </c>
      <c r="C58" s="170">
        <v>1001</v>
      </c>
      <c r="D58" s="170" t="s">
        <v>59</v>
      </c>
      <c r="E58" s="171">
        <v>60.76</v>
      </c>
      <c r="F58" s="171">
        <v>0</v>
      </c>
      <c r="G58" s="171">
        <v>0</v>
      </c>
      <c r="H58" s="171">
        <v>0</v>
      </c>
      <c r="I58" s="171">
        <v>3.33</v>
      </c>
      <c r="J58" s="171">
        <v>64.09</v>
      </c>
      <c r="K58" s="171">
        <v>689.86</v>
      </c>
      <c r="L58" s="171">
        <v>758.84600000000012</v>
      </c>
      <c r="M58" s="68">
        <v>8500</v>
      </c>
      <c r="N58" s="68">
        <f t="shared" si="0"/>
        <v>5863810</v>
      </c>
    </row>
    <row r="59" spans="1:14" ht="16.5" x14ac:dyDescent="0.3">
      <c r="A59" s="170">
        <v>57</v>
      </c>
      <c r="B59" s="174" t="s">
        <v>76</v>
      </c>
      <c r="C59" s="170">
        <v>1002</v>
      </c>
      <c r="D59" s="170" t="s">
        <v>60</v>
      </c>
      <c r="E59" s="171">
        <v>41.28</v>
      </c>
      <c r="F59" s="171">
        <v>0</v>
      </c>
      <c r="G59" s="171">
        <v>0</v>
      </c>
      <c r="H59" s="171">
        <v>0</v>
      </c>
      <c r="I59" s="171">
        <v>3.19</v>
      </c>
      <c r="J59" s="171">
        <v>44.47</v>
      </c>
      <c r="K59" s="171">
        <v>478.68</v>
      </c>
      <c r="L59" s="171">
        <v>526.548</v>
      </c>
      <c r="M59" s="68">
        <v>8500</v>
      </c>
      <c r="N59" s="68">
        <f t="shared" si="0"/>
        <v>4068780</v>
      </c>
    </row>
    <row r="60" spans="1:14" ht="16.5" x14ac:dyDescent="0.3">
      <c r="A60" s="170">
        <v>58</v>
      </c>
      <c r="B60" s="174" t="s">
        <v>76</v>
      </c>
      <c r="C60" s="170">
        <v>1003</v>
      </c>
      <c r="D60" s="170" t="s">
        <v>60</v>
      </c>
      <c r="E60" s="171">
        <v>41.28</v>
      </c>
      <c r="F60" s="171">
        <v>0</v>
      </c>
      <c r="G60" s="171">
        <v>0</v>
      </c>
      <c r="H60" s="171">
        <v>0</v>
      </c>
      <c r="I60" s="171">
        <v>3.19</v>
      </c>
      <c r="J60" s="171">
        <v>44.47</v>
      </c>
      <c r="K60" s="171">
        <v>478.68</v>
      </c>
      <c r="L60" s="171">
        <v>526.548</v>
      </c>
      <c r="M60" s="68">
        <v>8500</v>
      </c>
      <c r="N60" s="68">
        <f t="shared" si="0"/>
        <v>4068780</v>
      </c>
    </row>
    <row r="61" spans="1:14" ht="16.5" x14ac:dyDescent="0.3">
      <c r="A61" s="170">
        <v>59</v>
      </c>
      <c r="B61" s="174" t="s">
        <v>76</v>
      </c>
      <c r="C61" s="170">
        <v>1004</v>
      </c>
      <c r="D61" s="170" t="s">
        <v>59</v>
      </c>
      <c r="E61" s="171">
        <v>60.76</v>
      </c>
      <c r="F61" s="171">
        <v>0</v>
      </c>
      <c r="G61" s="171">
        <v>0</v>
      </c>
      <c r="H61" s="171">
        <v>0</v>
      </c>
      <c r="I61" s="171">
        <v>3.33</v>
      </c>
      <c r="J61" s="171">
        <v>64.09</v>
      </c>
      <c r="K61" s="171">
        <v>689.86</v>
      </c>
      <c r="L61" s="171">
        <v>758.84600000000012</v>
      </c>
      <c r="M61" s="68">
        <v>8500</v>
      </c>
      <c r="N61" s="68">
        <f t="shared" si="0"/>
        <v>5863810</v>
      </c>
    </row>
    <row r="62" spans="1:14" ht="16.5" x14ac:dyDescent="0.3">
      <c r="A62" s="170">
        <v>60</v>
      </c>
      <c r="B62" s="174" t="s">
        <v>76</v>
      </c>
      <c r="C62" s="170">
        <v>1005</v>
      </c>
      <c r="D62" s="170" t="s">
        <v>59</v>
      </c>
      <c r="E62" s="171">
        <v>60.76</v>
      </c>
      <c r="F62" s="171">
        <v>0</v>
      </c>
      <c r="G62" s="171">
        <v>0</v>
      </c>
      <c r="H62" s="171">
        <v>0</v>
      </c>
      <c r="I62" s="171">
        <v>3.33</v>
      </c>
      <c r="J62" s="171">
        <v>64.09</v>
      </c>
      <c r="K62" s="171">
        <v>689.86</v>
      </c>
      <c r="L62" s="171">
        <v>758.84600000000012</v>
      </c>
      <c r="M62" s="68">
        <v>8500</v>
      </c>
      <c r="N62" s="68">
        <f t="shared" si="0"/>
        <v>5863810</v>
      </c>
    </row>
    <row r="63" spans="1:14" ht="16.5" x14ac:dyDescent="0.3">
      <c r="A63" s="170">
        <v>61</v>
      </c>
      <c r="B63" s="174" t="s">
        <v>76</v>
      </c>
      <c r="C63" s="170">
        <v>1006</v>
      </c>
      <c r="D63" s="170" t="s">
        <v>60</v>
      </c>
      <c r="E63" s="171">
        <v>38.85</v>
      </c>
      <c r="F63" s="171">
        <v>0</v>
      </c>
      <c r="G63" s="171">
        <v>0</v>
      </c>
      <c r="H63" s="171">
        <v>0</v>
      </c>
      <c r="I63" s="171">
        <v>3.19</v>
      </c>
      <c r="J63" s="171">
        <v>42.04</v>
      </c>
      <c r="K63" s="171">
        <v>452.52</v>
      </c>
      <c r="L63" s="171">
        <v>497.77200000000005</v>
      </c>
      <c r="M63" s="68">
        <v>8500</v>
      </c>
      <c r="N63" s="68">
        <f t="shared" si="0"/>
        <v>3846420</v>
      </c>
    </row>
    <row r="64" spans="1:14" ht="16.5" x14ac:dyDescent="0.3">
      <c r="A64" s="170">
        <v>62</v>
      </c>
      <c r="B64" s="174" t="s">
        <v>76</v>
      </c>
      <c r="C64" s="170">
        <v>1007</v>
      </c>
      <c r="D64" s="170" t="s">
        <v>60</v>
      </c>
      <c r="E64" s="171">
        <v>38.85</v>
      </c>
      <c r="F64" s="171">
        <v>0</v>
      </c>
      <c r="G64" s="171">
        <v>0</v>
      </c>
      <c r="H64" s="171">
        <v>0</v>
      </c>
      <c r="I64" s="171">
        <v>3.19</v>
      </c>
      <c r="J64" s="171">
        <v>42.04</v>
      </c>
      <c r="K64" s="171">
        <v>452.52</v>
      </c>
      <c r="L64" s="171">
        <v>497.77200000000005</v>
      </c>
      <c r="M64" s="68">
        <v>8500</v>
      </c>
      <c r="N64" s="68">
        <f t="shared" si="0"/>
        <v>3846420</v>
      </c>
    </row>
    <row r="65" spans="1:14" ht="16.5" x14ac:dyDescent="0.3">
      <c r="A65" s="170">
        <v>63</v>
      </c>
      <c r="B65" s="174" t="s">
        <v>76</v>
      </c>
      <c r="C65" s="170">
        <v>1008</v>
      </c>
      <c r="D65" s="170" t="s">
        <v>59</v>
      </c>
      <c r="E65" s="171">
        <v>60.76</v>
      </c>
      <c r="F65" s="171">
        <v>0</v>
      </c>
      <c r="G65" s="171">
        <v>0</v>
      </c>
      <c r="H65" s="171">
        <v>0</v>
      </c>
      <c r="I65" s="171">
        <v>3.33</v>
      </c>
      <c r="J65" s="171">
        <v>64.09</v>
      </c>
      <c r="K65" s="171">
        <v>689.86</v>
      </c>
      <c r="L65" s="171">
        <v>758.84600000000012</v>
      </c>
      <c r="M65" s="68">
        <v>8500</v>
      </c>
      <c r="N65" s="68">
        <f t="shared" si="0"/>
        <v>5863810</v>
      </c>
    </row>
    <row r="66" spans="1:14" ht="16.5" x14ac:dyDescent="0.3">
      <c r="A66" s="170">
        <v>64</v>
      </c>
      <c r="B66" s="174" t="s">
        <v>77</v>
      </c>
      <c r="C66" s="170">
        <v>1101</v>
      </c>
      <c r="D66" s="170" t="s">
        <v>59</v>
      </c>
      <c r="E66" s="171">
        <v>60.76</v>
      </c>
      <c r="F66" s="171">
        <v>0</v>
      </c>
      <c r="G66" s="171">
        <v>0</v>
      </c>
      <c r="H66" s="171">
        <v>0</v>
      </c>
      <c r="I66" s="171">
        <v>3.33</v>
      </c>
      <c r="J66" s="171">
        <v>64.09</v>
      </c>
      <c r="K66" s="171">
        <v>689.86</v>
      </c>
      <c r="L66" s="171">
        <v>758.84600000000012</v>
      </c>
      <c r="M66" s="68">
        <v>8500</v>
      </c>
      <c r="N66" s="68">
        <f t="shared" si="0"/>
        <v>5863810</v>
      </c>
    </row>
    <row r="67" spans="1:14" ht="16.5" x14ac:dyDescent="0.3">
      <c r="A67" s="170">
        <v>65</v>
      </c>
      <c r="B67" s="174" t="s">
        <v>77</v>
      </c>
      <c r="C67" s="170">
        <v>1102</v>
      </c>
      <c r="D67" s="170" t="s">
        <v>60</v>
      </c>
      <c r="E67" s="171">
        <v>41.28</v>
      </c>
      <c r="F67" s="171">
        <v>0</v>
      </c>
      <c r="G67" s="171">
        <v>0</v>
      </c>
      <c r="H67" s="171">
        <v>0</v>
      </c>
      <c r="I67" s="171">
        <v>3.19</v>
      </c>
      <c r="J67" s="171">
        <v>44.47</v>
      </c>
      <c r="K67" s="171">
        <v>478.68</v>
      </c>
      <c r="L67" s="171">
        <v>526.548</v>
      </c>
      <c r="M67" s="68">
        <v>8500</v>
      </c>
      <c r="N67" s="68">
        <f t="shared" si="0"/>
        <v>4068780</v>
      </c>
    </row>
    <row r="68" spans="1:14" ht="16.5" x14ac:dyDescent="0.3">
      <c r="A68" s="170">
        <v>66</v>
      </c>
      <c r="B68" s="174" t="s">
        <v>77</v>
      </c>
      <c r="C68" s="170">
        <v>1103</v>
      </c>
      <c r="D68" s="170" t="s">
        <v>60</v>
      </c>
      <c r="E68" s="171">
        <v>41.28</v>
      </c>
      <c r="F68" s="171">
        <v>0</v>
      </c>
      <c r="G68" s="171">
        <v>0</v>
      </c>
      <c r="H68" s="171">
        <v>0</v>
      </c>
      <c r="I68" s="171">
        <v>3.19</v>
      </c>
      <c r="J68" s="171">
        <v>44.47</v>
      </c>
      <c r="K68" s="171">
        <v>478.68</v>
      </c>
      <c r="L68" s="171">
        <v>526.548</v>
      </c>
      <c r="M68" s="68">
        <v>8500</v>
      </c>
      <c r="N68" s="68">
        <f t="shared" ref="N68:N131" si="1">ROUND(M68*K68,0)</f>
        <v>4068780</v>
      </c>
    </row>
    <row r="69" spans="1:14" ht="16.5" x14ac:dyDescent="0.3">
      <c r="A69" s="170">
        <v>67</v>
      </c>
      <c r="B69" s="174" t="s">
        <v>77</v>
      </c>
      <c r="C69" s="170">
        <v>1104</v>
      </c>
      <c r="D69" s="170" t="s">
        <v>59</v>
      </c>
      <c r="E69" s="171">
        <v>60.76</v>
      </c>
      <c r="F69" s="171">
        <v>0</v>
      </c>
      <c r="G69" s="171">
        <v>0</v>
      </c>
      <c r="H69" s="171">
        <v>0</v>
      </c>
      <c r="I69" s="171">
        <v>3.33</v>
      </c>
      <c r="J69" s="171">
        <v>64.09</v>
      </c>
      <c r="K69" s="171">
        <v>689.86</v>
      </c>
      <c r="L69" s="171">
        <v>758.84600000000012</v>
      </c>
      <c r="M69" s="68">
        <v>8500</v>
      </c>
      <c r="N69" s="68">
        <f t="shared" si="1"/>
        <v>5863810</v>
      </c>
    </row>
    <row r="70" spans="1:14" ht="16.5" x14ac:dyDescent="0.3">
      <c r="A70" s="170">
        <v>68</v>
      </c>
      <c r="B70" s="174" t="s">
        <v>77</v>
      </c>
      <c r="C70" s="170">
        <v>1105</v>
      </c>
      <c r="D70" s="170" t="s">
        <v>59</v>
      </c>
      <c r="E70" s="171">
        <v>60.76</v>
      </c>
      <c r="F70" s="171">
        <v>0</v>
      </c>
      <c r="G70" s="171">
        <v>0</v>
      </c>
      <c r="H70" s="171">
        <v>0</v>
      </c>
      <c r="I70" s="171">
        <v>3.33</v>
      </c>
      <c r="J70" s="171">
        <v>64.09</v>
      </c>
      <c r="K70" s="171">
        <v>689.86</v>
      </c>
      <c r="L70" s="171">
        <v>758.84600000000012</v>
      </c>
      <c r="M70" s="68">
        <v>8500</v>
      </c>
      <c r="N70" s="68">
        <f t="shared" si="1"/>
        <v>5863810</v>
      </c>
    </row>
    <row r="71" spans="1:14" ht="16.5" x14ac:dyDescent="0.3">
      <c r="A71" s="170">
        <v>69</v>
      </c>
      <c r="B71" s="174" t="s">
        <v>77</v>
      </c>
      <c r="C71" s="170">
        <v>1106</v>
      </c>
      <c r="D71" s="170" t="s">
        <v>60</v>
      </c>
      <c r="E71" s="171">
        <v>38.85</v>
      </c>
      <c r="F71" s="171">
        <v>0</v>
      </c>
      <c r="G71" s="171">
        <v>0</v>
      </c>
      <c r="H71" s="171">
        <v>0</v>
      </c>
      <c r="I71" s="171">
        <v>3.19</v>
      </c>
      <c r="J71" s="171">
        <v>42.04</v>
      </c>
      <c r="K71" s="171">
        <v>452.52</v>
      </c>
      <c r="L71" s="171">
        <v>497.77200000000005</v>
      </c>
      <c r="M71" s="68">
        <v>8500</v>
      </c>
      <c r="N71" s="68">
        <f t="shared" si="1"/>
        <v>3846420</v>
      </c>
    </row>
    <row r="72" spans="1:14" ht="16.5" x14ac:dyDescent="0.3">
      <c r="A72" s="170">
        <v>70</v>
      </c>
      <c r="B72" s="174" t="s">
        <v>77</v>
      </c>
      <c r="C72" s="170">
        <v>1107</v>
      </c>
      <c r="D72" s="170" t="s">
        <v>60</v>
      </c>
      <c r="E72" s="171">
        <v>38.85</v>
      </c>
      <c r="F72" s="171">
        <v>0</v>
      </c>
      <c r="G72" s="171">
        <v>0</v>
      </c>
      <c r="H72" s="171">
        <v>0</v>
      </c>
      <c r="I72" s="171">
        <v>3.19</v>
      </c>
      <c r="J72" s="171">
        <v>42.04</v>
      </c>
      <c r="K72" s="171">
        <v>452.52</v>
      </c>
      <c r="L72" s="171">
        <v>497.77200000000005</v>
      </c>
      <c r="M72" s="68">
        <v>8500</v>
      </c>
      <c r="N72" s="68">
        <f t="shared" si="1"/>
        <v>3846420</v>
      </c>
    </row>
    <row r="73" spans="1:14" ht="16.5" x14ac:dyDescent="0.3">
      <c r="A73" s="170">
        <v>71</v>
      </c>
      <c r="B73" s="174" t="s">
        <v>77</v>
      </c>
      <c r="C73" s="170">
        <v>1108</v>
      </c>
      <c r="D73" s="170" t="s">
        <v>59</v>
      </c>
      <c r="E73" s="171">
        <v>60.76</v>
      </c>
      <c r="F73" s="171">
        <v>0</v>
      </c>
      <c r="G73" s="171">
        <v>0</v>
      </c>
      <c r="H73" s="171">
        <v>0</v>
      </c>
      <c r="I73" s="171">
        <v>3.33</v>
      </c>
      <c r="J73" s="171">
        <v>64.09</v>
      </c>
      <c r="K73" s="171">
        <v>689.86</v>
      </c>
      <c r="L73" s="171">
        <v>758.84600000000012</v>
      </c>
      <c r="M73" s="68">
        <v>8500</v>
      </c>
      <c r="N73" s="68">
        <f t="shared" si="1"/>
        <v>5863810</v>
      </c>
    </row>
    <row r="74" spans="1:14" ht="16.5" x14ac:dyDescent="0.3">
      <c r="A74" s="170">
        <v>72</v>
      </c>
      <c r="B74" s="174" t="s">
        <v>78</v>
      </c>
      <c r="C74" s="170">
        <v>1201</v>
      </c>
      <c r="D74" s="170" t="s">
        <v>59</v>
      </c>
      <c r="E74" s="171">
        <v>60.76</v>
      </c>
      <c r="F74" s="171">
        <v>0</v>
      </c>
      <c r="G74" s="171">
        <v>0</v>
      </c>
      <c r="H74" s="171">
        <v>0</v>
      </c>
      <c r="I74" s="171">
        <v>3.33</v>
      </c>
      <c r="J74" s="171">
        <v>64.09</v>
      </c>
      <c r="K74" s="171">
        <v>689.86</v>
      </c>
      <c r="L74" s="171">
        <v>758.84600000000012</v>
      </c>
      <c r="M74" s="68">
        <v>8500</v>
      </c>
      <c r="N74" s="68">
        <f t="shared" si="1"/>
        <v>5863810</v>
      </c>
    </row>
    <row r="75" spans="1:14" ht="16.5" x14ac:dyDescent="0.3">
      <c r="A75" s="170">
        <v>73</v>
      </c>
      <c r="B75" s="174" t="s">
        <v>78</v>
      </c>
      <c r="C75" s="170">
        <v>1202</v>
      </c>
      <c r="D75" s="170" t="s">
        <v>60</v>
      </c>
      <c r="E75" s="171">
        <v>41.28</v>
      </c>
      <c r="F75" s="171">
        <v>0</v>
      </c>
      <c r="G75" s="171">
        <v>0</v>
      </c>
      <c r="H75" s="171">
        <v>0</v>
      </c>
      <c r="I75" s="171">
        <v>3.19</v>
      </c>
      <c r="J75" s="171">
        <v>44.47</v>
      </c>
      <c r="K75" s="171">
        <v>478.68</v>
      </c>
      <c r="L75" s="171">
        <v>526.548</v>
      </c>
      <c r="M75" s="68">
        <v>8500</v>
      </c>
      <c r="N75" s="68">
        <f t="shared" si="1"/>
        <v>4068780</v>
      </c>
    </row>
    <row r="76" spans="1:14" ht="16.5" x14ac:dyDescent="0.3">
      <c r="A76" s="170">
        <v>74</v>
      </c>
      <c r="B76" s="174" t="s">
        <v>78</v>
      </c>
      <c r="C76" s="170">
        <v>1204</v>
      </c>
      <c r="D76" s="170" t="s">
        <v>59</v>
      </c>
      <c r="E76" s="171">
        <v>60.76</v>
      </c>
      <c r="F76" s="171">
        <v>0</v>
      </c>
      <c r="G76" s="171">
        <v>0</v>
      </c>
      <c r="H76" s="171">
        <v>0</v>
      </c>
      <c r="I76" s="171">
        <v>3.33</v>
      </c>
      <c r="J76" s="171">
        <v>64.09</v>
      </c>
      <c r="K76" s="171">
        <v>689.86</v>
      </c>
      <c r="L76" s="171">
        <v>758.84600000000012</v>
      </c>
      <c r="M76" s="68">
        <v>8500</v>
      </c>
      <c r="N76" s="68">
        <f t="shared" si="1"/>
        <v>5863810</v>
      </c>
    </row>
    <row r="77" spans="1:14" ht="16.5" x14ac:dyDescent="0.3">
      <c r="A77" s="170">
        <v>75</v>
      </c>
      <c r="B77" s="174" t="s">
        <v>78</v>
      </c>
      <c r="C77" s="170">
        <v>1205</v>
      </c>
      <c r="D77" s="170" t="s">
        <v>59</v>
      </c>
      <c r="E77" s="171">
        <v>60.76</v>
      </c>
      <c r="F77" s="171">
        <v>0</v>
      </c>
      <c r="G77" s="171">
        <v>0</v>
      </c>
      <c r="H77" s="171">
        <v>0</v>
      </c>
      <c r="I77" s="171">
        <v>3.33</v>
      </c>
      <c r="J77" s="171">
        <v>64.09</v>
      </c>
      <c r="K77" s="171">
        <v>689.86</v>
      </c>
      <c r="L77" s="171">
        <v>758.84600000000012</v>
      </c>
      <c r="M77" s="68">
        <v>8500</v>
      </c>
      <c r="N77" s="68">
        <f t="shared" si="1"/>
        <v>5863810</v>
      </c>
    </row>
    <row r="78" spans="1:14" ht="16.5" x14ac:dyDescent="0.3">
      <c r="A78" s="170">
        <v>76</v>
      </c>
      <c r="B78" s="174" t="s">
        <v>78</v>
      </c>
      <c r="C78" s="170">
        <v>1206</v>
      </c>
      <c r="D78" s="170" t="s">
        <v>60</v>
      </c>
      <c r="E78" s="171">
        <v>38.85</v>
      </c>
      <c r="F78" s="171">
        <v>0</v>
      </c>
      <c r="G78" s="171">
        <v>0</v>
      </c>
      <c r="H78" s="171">
        <v>0</v>
      </c>
      <c r="I78" s="171">
        <v>3.19</v>
      </c>
      <c r="J78" s="171">
        <v>42.04</v>
      </c>
      <c r="K78" s="171">
        <v>452.52</v>
      </c>
      <c r="L78" s="171">
        <v>497.77200000000005</v>
      </c>
      <c r="M78" s="68">
        <v>8500</v>
      </c>
      <c r="N78" s="68">
        <f t="shared" si="1"/>
        <v>3846420</v>
      </c>
    </row>
    <row r="79" spans="1:14" ht="16.5" x14ac:dyDescent="0.3">
      <c r="A79" s="170">
        <v>77</v>
      </c>
      <c r="B79" s="174" t="s">
        <v>78</v>
      </c>
      <c r="C79" s="170">
        <v>1207</v>
      </c>
      <c r="D79" s="170" t="s">
        <v>60</v>
      </c>
      <c r="E79" s="171">
        <v>38.85</v>
      </c>
      <c r="F79" s="171">
        <v>0</v>
      </c>
      <c r="G79" s="171">
        <v>0</v>
      </c>
      <c r="H79" s="171">
        <v>0</v>
      </c>
      <c r="I79" s="171">
        <v>3.19</v>
      </c>
      <c r="J79" s="171">
        <v>42.04</v>
      </c>
      <c r="K79" s="171">
        <v>452.52</v>
      </c>
      <c r="L79" s="171">
        <v>497.77200000000005</v>
      </c>
      <c r="M79" s="68">
        <v>8500</v>
      </c>
      <c r="N79" s="68">
        <f t="shared" si="1"/>
        <v>3846420</v>
      </c>
    </row>
    <row r="80" spans="1:14" ht="16.5" x14ac:dyDescent="0.3">
      <c r="A80" s="170">
        <v>78</v>
      </c>
      <c r="B80" s="174" t="s">
        <v>78</v>
      </c>
      <c r="C80" s="170">
        <v>1208</v>
      </c>
      <c r="D80" s="170" t="s">
        <v>59</v>
      </c>
      <c r="E80" s="171">
        <v>60.76</v>
      </c>
      <c r="F80" s="171">
        <v>0</v>
      </c>
      <c r="G80" s="171">
        <v>0</v>
      </c>
      <c r="H80" s="171">
        <v>0</v>
      </c>
      <c r="I80" s="171">
        <v>3.33</v>
      </c>
      <c r="J80" s="171">
        <v>64.09</v>
      </c>
      <c r="K80" s="171">
        <v>689.86</v>
      </c>
      <c r="L80" s="171">
        <v>758.84600000000012</v>
      </c>
      <c r="M80" s="68">
        <v>8500</v>
      </c>
      <c r="N80" s="68">
        <f t="shared" si="1"/>
        <v>5863810</v>
      </c>
    </row>
    <row r="81" spans="1:14" ht="16.5" x14ac:dyDescent="0.3">
      <c r="A81" s="170">
        <v>79</v>
      </c>
      <c r="B81" s="174" t="s">
        <v>79</v>
      </c>
      <c r="C81" s="170">
        <v>1301</v>
      </c>
      <c r="D81" s="170" t="s">
        <v>59</v>
      </c>
      <c r="E81" s="171">
        <v>60.76</v>
      </c>
      <c r="F81" s="171">
        <v>0</v>
      </c>
      <c r="G81" s="171">
        <v>0</v>
      </c>
      <c r="H81" s="171">
        <v>0</v>
      </c>
      <c r="I81" s="171">
        <v>3.33</v>
      </c>
      <c r="J81" s="171">
        <v>64.09</v>
      </c>
      <c r="K81" s="171">
        <v>689.86</v>
      </c>
      <c r="L81" s="171">
        <v>758.84600000000012</v>
      </c>
      <c r="M81" s="68">
        <v>8500</v>
      </c>
      <c r="N81" s="68">
        <f t="shared" si="1"/>
        <v>5863810</v>
      </c>
    </row>
    <row r="82" spans="1:14" ht="16.5" x14ac:dyDescent="0.3">
      <c r="A82" s="170">
        <v>80</v>
      </c>
      <c r="B82" s="174" t="s">
        <v>79</v>
      </c>
      <c r="C82" s="170">
        <v>1302</v>
      </c>
      <c r="D82" s="170" t="s">
        <v>60</v>
      </c>
      <c r="E82" s="171">
        <v>41.28</v>
      </c>
      <c r="F82" s="171">
        <v>0</v>
      </c>
      <c r="G82" s="171">
        <v>0</v>
      </c>
      <c r="H82" s="171">
        <v>0</v>
      </c>
      <c r="I82" s="171">
        <v>3.19</v>
      </c>
      <c r="J82" s="171">
        <v>44.47</v>
      </c>
      <c r="K82" s="171">
        <v>478.68</v>
      </c>
      <c r="L82" s="171">
        <v>526.548</v>
      </c>
      <c r="M82" s="68">
        <v>8500</v>
      </c>
      <c r="N82" s="68">
        <f t="shared" si="1"/>
        <v>4068780</v>
      </c>
    </row>
    <row r="83" spans="1:14" ht="16.5" x14ac:dyDescent="0.3">
      <c r="A83" s="170">
        <v>81</v>
      </c>
      <c r="B83" s="174" t="s">
        <v>79</v>
      </c>
      <c r="C83" s="170">
        <v>1303</v>
      </c>
      <c r="D83" s="170" t="s">
        <v>60</v>
      </c>
      <c r="E83" s="171">
        <v>41.28</v>
      </c>
      <c r="F83" s="171">
        <v>0</v>
      </c>
      <c r="G83" s="171">
        <v>0</v>
      </c>
      <c r="H83" s="171">
        <v>0</v>
      </c>
      <c r="I83" s="171">
        <v>3.19</v>
      </c>
      <c r="J83" s="171">
        <v>44.47</v>
      </c>
      <c r="K83" s="171">
        <v>478.68</v>
      </c>
      <c r="L83" s="171">
        <v>526.548</v>
      </c>
      <c r="M83" s="68">
        <v>8500</v>
      </c>
      <c r="N83" s="68">
        <f t="shared" si="1"/>
        <v>4068780</v>
      </c>
    </row>
    <row r="84" spans="1:14" ht="16.5" x14ac:dyDescent="0.3">
      <c r="A84" s="170">
        <v>82</v>
      </c>
      <c r="B84" s="174" t="s">
        <v>79</v>
      </c>
      <c r="C84" s="170">
        <v>1304</v>
      </c>
      <c r="D84" s="170" t="s">
        <v>59</v>
      </c>
      <c r="E84" s="171">
        <v>60.76</v>
      </c>
      <c r="F84" s="171">
        <v>0</v>
      </c>
      <c r="G84" s="171">
        <v>0</v>
      </c>
      <c r="H84" s="171">
        <v>0</v>
      </c>
      <c r="I84" s="171">
        <v>3.33</v>
      </c>
      <c r="J84" s="171">
        <v>64.09</v>
      </c>
      <c r="K84" s="171">
        <v>689.86</v>
      </c>
      <c r="L84" s="171">
        <v>758.84600000000012</v>
      </c>
      <c r="M84" s="68">
        <v>8500</v>
      </c>
      <c r="N84" s="68">
        <f t="shared" si="1"/>
        <v>5863810</v>
      </c>
    </row>
    <row r="85" spans="1:14" ht="16.5" x14ac:dyDescent="0.3">
      <c r="A85" s="170">
        <v>83</v>
      </c>
      <c r="B85" s="174" t="s">
        <v>79</v>
      </c>
      <c r="C85" s="170">
        <v>1305</v>
      </c>
      <c r="D85" s="170" t="s">
        <v>59</v>
      </c>
      <c r="E85" s="171">
        <v>60.76</v>
      </c>
      <c r="F85" s="171">
        <v>0</v>
      </c>
      <c r="G85" s="171">
        <v>0</v>
      </c>
      <c r="H85" s="171">
        <v>0</v>
      </c>
      <c r="I85" s="171">
        <v>3.33</v>
      </c>
      <c r="J85" s="171">
        <v>64.09</v>
      </c>
      <c r="K85" s="171">
        <v>689.86</v>
      </c>
      <c r="L85" s="171">
        <v>758.84600000000012</v>
      </c>
      <c r="M85" s="68">
        <v>8500</v>
      </c>
      <c r="N85" s="68">
        <f t="shared" si="1"/>
        <v>5863810</v>
      </c>
    </row>
    <row r="86" spans="1:14" ht="16.5" x14ac:dyDescent="0.3">
      <c r="A86" s="170">
        <v>84</v>
      </c>
      <c r="B86" s="174" t="s">
        <v>79</v>
      </c>
      <c r="C86" s="170">
        <v>1306</v>
      </c>
      <c r="D86" s="170" t="s">
        <v>60</v>
      </c>
      <c r="E86" s="171">
        <v>38.85</v>
      </c>
      <c r="F86" s="171">
        <v>0</v>
      </c>
      <c r="G86" s="171">
        <v>0</v>
      </c>
      <c r="H86" s="171">
        <v>0</v>
      </c>
      <c r="I86" s="171">
        <v>3.19</v>
      </c>
      <c r="J86" s="171">
        <v>42.04</v>
      </c>
      <c r="K86" s="171">
        <v>452.52</v>
      </c>
      <c r="L86" s="171">
        <v>497.77200000000005</v>
      </c>
      <c r="M86" s="68">
        <v>8500</v>
      </c>
      <c r="N86" s="68">
        <f t="shared" si="1"/>
        <v>3846420</v>
      </c>
    </row>
    <row r="87" spans="1:14" ht="16.5" x14ac:dyDescent="0.3">
      <c r="A87" s="170">
        <v>85</v>
      </c>
      <c r="B87" s="174" t="s">
        <v>79</v>
      </c>
      <c r="C87" s="170">
        <v>1307</v>
      </c>
      <c r="D87" s="170" t="s">
        <v>60</v>
      </c>
      <c r="E87" s="171">
        <v>38.85</v>
      </c>
      <c r="F87" s="171">
        <v>0</v>
      </c>
      <c r="G87" s="171">
        <v>0</v>
      </c>
      <c r="H87" s="171">
        <v>0</v>
      </c>
      <c r="I87" s="171">
        <v>3.19</v>
      </c>
      <c r="J87" s="171">
        <v>42.04</v>
      </c>
      <c r="K87" s="171">
        <v>452.52</v>
      </c>
      <c r="L87" s="171">
        <v>497.77200000000005</v>
      </c>
      <c r="M87" s="68">
        <v>8500</v>
      </c>
      <c r="N87" s="68">
        <f t="shared" si="1"/>
        <v>3846420</v>
      </c>
    </row>
    <row r="88" spans="1:14" ht="16.5" x14ac:dyDescent="0.3">
      <c r="A88" s="170">
        <v>86</v>
      </c>
      <c r="B88" s="174" t="s">
        <v>79</v>
      </c>
      <c r="C88" s="170">
        <v>1308</v>
      </c>
      <c r="D88" s="170" t="s">
        <v>59</v>
      </c>
      <c r="E88" s="171">
        <v>60.76</v>
      </c>
      <c r="F88" s="171">
        <v>0</v>
      </c>
      <c r="G88" s="171">
        <v>0</v>
      </c>
      <c r="H88" s="171">
        <v>0</v>
      </c>
      <c r="I88" s="171">
        <v>3.33</v>
      </c>
      <c r="J88" s="171">
        <v>64.09</v>
      </c>
      <c r="K88" s="171">
        <v>689.86</v>
      </c>
      <c r="L88" s="171">
        <v>758.84600000000012</v>
      </c>
      <c r="M88" s="68">
        <v>8500</v>
      </c>
      <c r="N88" s="68">
        <f t="shared" si="1"/>
        <v>5863810</v>
      </c>
    </row>
    <row r="89" spans="1:14" ht="16.5" x14ac:dyDescent="0.3">
      <c r="A89" s="170">
        <v>87</v>
      </c>
      <c r="B89" s="174" t="s">
        <v>80</v>
      </c>
      <c r="C89" s="170">
        <v>1401</v>
      </c>
      <c r="D89" s="170" t="s">
        <v>59</v>
      </c>
      <c r="E89" s="171">
        <v>60.76</v>
      </c>
      <c r="F89" s="171">
        <v>0</v>
      </c>
      <c r="G89" s="171">
        <v>0</v>
      </c>
      <c r="H89" s="171">
        <v>0</v>
      </c>
      <c r="I89" s="171">
        <v>3.33</v>
      </c>
      <c r="J89" s="171">
        <v>64.09</v>
      </c>
      <c r="K89" s="171">
        <v>689.86</v>
      </c>
      <c r="L89" s="171">
        <v>758.84600000000012</v>
      </c>
      <c r="M89" s="68">
        <v>8500</v>
      </c>
      <c r="N89" s="68">
        <f t="shared" si="1"/>
        <v>5863810</v>
      </c>
    </row>
    <row r="90" spans="1:14" ht="16.5" x14ac:dyDescent="0.3">
      <c r="A90" s="170">
        <v>88</v>
      </c>
      <c r="B90" s="174" t="s">
        <v>80</v>
      </c>
      <c r="C90" s="170">
        <v>1402</v>
      </c>
      <c r="D90" s="170" t="s">
        <v>60</v>
      </c>
      <c r="E90" s="171">
        <v>41.28</v>
      </c>
      <c r="F90" s="171">
        <v>0</v>
      </c>
      <c r="G90" s="171">
        <v>0</v>
      </c>
      <c r="H90" s="171">
        <v>0</v>
      </c>
      <c r="I90" s="171">
        <v>3.19</v>
      </c>
      <c r="J90" s="171">
        <v>44.47</v>
      </c>
      <c r="K90" s="171">
        <v>478.68</v>
      </c>
      <c r="L90" s="171">
        <v>526.548</v>
      </c>
      <c r="M90" s="68">
        <v>8500</v>
      </c>
      <c r="N90" s="68">
        <f t="shared" si="1"/>
        <v>4068780</v>
      </c>
    </row>
    <row r="91" spans="1:14" ht="16.5" x14ac:dyDescent="0.3">
      <c r="A91" s="170">
        <v>89</v>
      </c>
      <c r="B91" s="174" t="s">
        <v>80</v>
      </c>
      <c r="C91" s="170">
        <v>1403</v>
      </c>
      <c r="D91" s="170" t="s">
        <v>60</v>
      </c>
      <c r="E91" s="171">
        <v>41.28</v>
      </c>
      <c r="F91" s="171">
        <v>0</v>
      </c>
      <c r="G91" s="171">
        <v>0</v>
      </c>
      <c r="H91" s="171">
        <v>0</v>
      </c>
      <c r="I91" s="171">
        <v>3.19</v>
      </c>
      <c r="J91" s="171">
        <v>44.47</v>
      </c>
      <c r="K91" s="171">
        <v>478.68</v>
      </c>
      <c r="L91" s="171">
        <v>526.548</v>
      </c>
      <c r="M91" s="68">
        <v>8500</v>
      </c>
      <c r="N91" s="68">
        <f t="shared" si="1"/>
        <v>4068780</v>
      </c>
    </row>
    <row r="92" spans="1:14" ht="16.5" x14ac:dyDescent="0.3">
      <c r="A92" s="170">
        <v>90</v>
      </c>
      <c r="B92" s="174" t="s">
        <v>80</v>
      </c>
      <c r="C92" s="170">
        <v>1404</v>
      </c>
      <c r="D92" s="170" t="s">
        <v>59</v>
      </c>
      <c r="E92" s="171">
        <v>60.76</v>
      </c>
      <c r="F92" s="171">
        <v>0</v>
      </c>
      <c r="G92" s="171">
        <v>0</v>
      </c>
      <c r="H92" s="171">
        <v>0</v>
      </c>
      <c r="I92" s="171">
        <v>3.33</v>
      </c>
      <c r="J92" s="171">
        <v>64.09</v>
      </c>
      <c r="K92" s="171">
        <v>689.86</v>
      </c>
      <c r="L92" s="171">
        <v>758.84600000000012</v>
      </c>
      <c r="M92" s="68">
        <v>8500</v>
      </c>
      <c r="N92" s="68">
        <f t="shared" si="1"/>
        <v>5863810</v>
      </c>
    </row>
    <row r="93" spans="1:14" ht="16.5" x14ac:dyDescent="0.3">
      <c r="A93" s="170">
        <v>91</v>
      </c>
      <c r="B93" s="174" t="s">
        <v>80</v>
      </c>
      <c r="C93" s="170">
        <v>1405</v>
      </c>
      <c r="D93" s="170" t="s">
        <v>59</v>
      </c>
      <c r="E93" s="171">
        <v>60.76</v>
      </c>
      <c r="F93" s="171">
        <v>0</v>
      </c>
      <c r="G93" s="171">
        <v>0</v>
      </c>
      <c r="H93" s="171">
        <v>0</v>
      </c>
      <c r="I93" s="171">
        <v>3.33</v>
      </c>
      <c r="J93" s="171">
        <v>64.09</v>
      </c>
      <c r="K93" s="171">
        <v>689.86</v>
      </c>
      <c r="L93" s="171">
        <v>758.84600000000012</v>
      </c>
      <c r="M93" s="68">
        <v>8500</v>
      </c>
      <c r="N93" s="68">
        <f t="shared" si="1"/>
        <v>5863810</v>
      </c>
    </row>
    <row r="94" spans="1:14" ht="16.5" x14ac:dyDescent="0.3">
      <c r="A94" s="170">
        <v>92</v>
      </c>
      <c r="B94" s="174" t="s">
        <v>80</v>
      </c>
      <c r="C94" s="170">
        <v>1406</v>
      </c>
      <c r="D94" s="170" t="s">
        <v>60</v>
      </c>
      <c r="E94" s="171">
        <v>38.85</v>
      </c>
      <c r="F94" s="171">
        <v>0</v>
      </c>
      <c r="G94" s="171">
        <v>0</v>
      </c>
      <c r="H94" s="171">
        <v>0</v>
      </c>
      <c r="I94" s="171">
        <v>3.19</v>
      </c>
      <c r="J94" s="171">
        <v>42.04</v>
      </c>
      <c r="K94" s="171">
        <v>452.52</v>
      </c>
      <c r="L94" s="171">
        <v>497.77200000000005</v>
      </c>
      <c r="M94" s="68">
        <v>8500</v>
      </c>
      <c r="N94" s="68">
        <f t="shared" si="1"/>
        <v>3846420</v>
      </c>
    </row>
    <row r="95" spans="1:14" ht="16.5" x14ac:dyDescent="0.3">
      <c r="A95" s="170">
        <v>93</v>
      </c>
      <c r="B95" s="174" t="s">
        <v>80</v>
      </c>
      <c r="C95" s="170">
        <v>1407</v>
      </c>
      <c r="D95" s="170" t="s">
        <v>60</v>
      </c>
      <c r="E95" s="171">
        <v>38.85</v>
      </c>
      <c r="F95" s="171">
        <v>0</v>
      </c>
      <c r="G95" s="171">
        <v>0</v>
      </c>
      <c r="H95" s="171">
        <v>0</v>
      </c>
      <c r="I95" s="171">
        <v>3.19</v>
      </c>
      <c r="J95" s="171">
        <v>42.04</v>
      </c>
      <c r="K95" s="171">
        <v>452.52</v>
      </c>
      <c r="L95" s="171">
        <v>497.77200000000005</v>
      </c>
      <c r="M95" s="68">
        <v>8500</v>
      </c>
      <c r="N95" s="68">
        <f t="shared" si="1"/>
        <v>3846420</v>
      </c>
    </row>
    <row r="96" spans="1:14" ht="16.5" x14ac:dyDescent="0.3">
      <c r="A96" s="170">
        <v>94</v>
      </c>
      <c r="B96" s="174" t="s">
        <v>80</v>
      </c>
      <c r="C96" s="170">
        <v>1408</v>
      </c>
      <c r="D96" s="170" t="s">
        <v>59</v>
      </c>
      <c r="E96" s="171">
        <v>60.76</v>
      </c>
      <c r="F96" s="171">
        <v>0</v>
      </c>
      <c r="G96" s="171">
        <v>0</v>
      </c>
      <c r="H96" s="171">
        <v>0</v>
      </c>
      <c r="I96" s="171">
        <v>3.33</v>
      </c>
      <c r="J96" s="171">
        <v>64.09</v>
      </c>
      <c r="K96" s="171">
        <v>689.86</v>
      </c>
      <c r="L96" s="171">
        <v>758.84600000000012</v>
      </c>
      <c r="M96" s="68">
        <v>8500</v>
      </c>
      <c r="N96" s="68">
        <f t="shared" si="1"/>
        <v>5863810</v>
      </c>
    </row>
    <row r="97" spans="1:14" ht="16.5" x14ac:dyDescent="0.3">
      <c r="A97" s="170">
        <v>95</v>
      </c>
      <c r="B97" s="174" t="s">
        <v>81</v>
      </c>
      <c r="C97" s="170">
        <v>1501</v>
      </c>
      <c r="D97" s="170" t="s">
        <v>59</v>
      </c>
      <c r="E97" s="171">
        <v>60.76</v>
      </c>
      <c r="F97" s="171">
        <v>0</v>
      </c>
      <c r="G97" s="171">
        <v>0</v>
      </c>
      <c r="H97" s="171">
        <v>0</v>
      </c>
      <c r="I97" s="171">
        <v>3.33</v>
      </c>
      <c r="J97" s="171">
        <v>64.09</v>
      </c>
      <c r="K97" s="171">
        <v>689.86</v>
      </c>
      <c r="L97" s="171">
        <v>758.84600000000012</v>
      </c>
      <c r="M97" s="68">
        <v>8500</v>
      </c>
      <c r="N97" s="68">
        <f t="shared" si="1"/>
        <v>5863810</v>
      </c>
    </row>
    <row r="98" spans="1:14" ht="16.5" x14ac:dyDescent="0.3">
      <c r="A98" s="170">
        <v>96</v>
      </c>
      <c r="B98" s="174" t="s">
        <v>81</v>
      </c>
      <c r="C98" s="170">
        <v>1502</v>
      </c>
      <c r="D98" s="170" t="s">
        <v>60</v>
      </c>
      <c r="E98" s="171">
        <v>41.28</v>
      </c>
      <c r="F98" s="171">
        <v>0</v>
      </c>
      <c r="G98" s="171">
        <v>0</v>
      </c>
      <c r="H98" s="171">
        <v>0</v>
      </c>
      <c r="I98" s="171">
        <v>3.19</v>
      </c>
      <c r="J98" s="171">
        <v>44.47</v>
      </c>
      <c r="K98" s="171">
        <v>478.68</v>
      </c>
      <c r="L98" s="171">
        <v>526.548</v>
      </c>
      <c r="M98" s="68">
        <v>8500</v>
      </c>
      <c r="N98" s="68">
        <f t="shared" si="1"/>
        <v>4068780</v>
      </c>
    </row>
    <row r="99" spans="1:14" ht="16.5" x14ac:dyDescent="0.3">
      <c r="A99" s="170">
        <v>97</v>
      </c>
      <c r="B99" s="174" t="s">
        <v>81</v>
      </c>
      <c r="C99" s="170">
        <v>1503</v>
      </c>
      <c r="D99" s="170" t="s">
        <v>60</v>
      </c>
      <c r="E99" s="171">
        <v>41.28</v>
      </c>
      <c r="F99" s="171">
        <v>0</v>
      </c>
      <c r="G99" s="171">
        <v>0</v>
      </c>
      <c r="H99" s="171">
        <v>0</v>
      </c>
      <c r="I99" s="171">
        <v>3.19</v>
      </c>
      <c r="J99" s="171">
        <v>44.47</v>
      </c>
      <c r="K99" s="171">
        <v>478.68</v>
      </c>
      <c r="L99" s="171">
        <v>526.548</v>
      </c>
      <c r="M99" s="68">
        <v>8500</v>
      </c>
      <c r="N99" s="68">
        <f t="shared" si="1"/>
        <v>4068780</v>
      </c>
    </row>
    <row r="100" spans="1:14" ht="16.5" x14ac:dyDescent="0.3">
      <c r="A100" s="170">
        <v>98</v>
      </c>
      <c r="B100" s="174" t="s">
        <v>81</v>
      </c>
      <c r="C100" s="170">
        <v>1504</v>
      </c>
      <c r="D100" s="170" t="s">
        <v>59</v>
      </c>
      <c r="E100" s="171">
        <v>60.76</v>
      </c>
      <c r="F100" s="171">
        <v>0</v>
      </c>
      <c r="G100" s="171">
        <v>0</v>
      </c>
      <c r="H100" s="171">
        <v>0</v>
      </c>
      <c r="I100" s="171">
        <v>3.33</v>
      </c>
      <c r="J100" s="171">
        <v>64.09</v>
      </c>
      <c r="K100" s="171">
        <v>689.86</v>
      </c>
      <c r="L100" s="171">
        <v>758.84600000000012</v>
      </c>
      <c r="M100" s="68">
        <v>8500</v>
      </c>
      <c r="N100" s="68">
        <f t="shared" si="1"/>
        <v>5863810</v>
      </c>
    </row>
    <row r="101" spans="1:14" ht="16.5" x14ac:dyDescent="0.3">
      <c r="A101" s="170">
        <v>99</v>
      </c>
      <c r="B101" s="174" t="s">
        <v>81</v>
      </c>
      <c r="C101" s="170">
        <v>1505</v>
      </c>
      <c r="D101" s="170" t="s">
        <v>59</v>
      </c>
      <c r="E101" s="171">
        <v>60.76</v>
      </c>
      <c r="F101" s="171">
        <v>0</v>
      </c>
      <c r="G101" s="171">
        <v>0</v>
      </c>
      <c r="H101" s="171">
        <v>0</v>
      </c>
      <c r="I101" s="171">
        <v>3.33</v>
      </c>
      <c r="J101" s="171">
        <v>64.09</v>
      </c>
      <c r="K101" s="171">
        <v>689.86</v>
      </c>
      <c r="L101" s="171">
        <v>758.84600000000012</v>
      </c>
      <c r="M101" s="68">
        <v>8500</v>
      </c>
      <c r="N101" s="68">
        <f t="shared" si="1"/>
        <v>5863810</v>
      </c>
    </row>
    <row r="102" spans="1:14" ht="16.5" x14ac:dyDescent="0.3">
      <c r="A102" s="170">
        <v>100</v>
      </c>
      <c r="B102" s="174" t="s">
        <v>81</v>
      </c>
      <c r="C102" s="170">
        <v>1506</v>
      </c>
      <c r="D102" s="170" t="s">
        <v>60</v>
      </c>
      <c r="E102" s="171">
        <v>38.85</v>
      </c>
      <c r="F102" s="171">
        <v>0</v>
      </c>
      <c r="G102" s="171">
        <v>0</v>
      </c>
      <c r="H102" s="171">
        <v>0</v>
      </c>
      <c r="I102" s="171">
        <v>3.19</v>
      </c>
      <c r="J102" s="171">
        <v>42.04</v>
      </c>
      <c r="K102" s="171">
        <v>452.52</v>
      </c>
      <c r="L102" s="171">
        <v>497.77200000000005</v>
      </c>
      <c r="M102" s="68">
        <v>8500</v>
      </c>
      <c r="N102" s="68">
        <f t="shared" si="1"/>
        <v>3846420</v>
      </c>
    </row>
    <row r="103" spans="1:14" ht="16.5" x14ac:dyDescent="0.3">
      <c r="A103" s="170">
        <v>101</v>
      </c>
      <c r="B103" s="174" t="s">
        <v>81</v>
      </c>
      <c r="C103" s="170">
        <v>1507</v>
      </c>
      <c r="D103" s="170" t="s">
        <v>60</v>
      </c>
      <c r="E103" s="171">
        <v>38.85</v>
      </c>
      <c r="F103" s="171">
        <v>0</v>
      </c>
      <c r="G103" s="171">
        <v>0</v>
      </c>
      <c r="H103" s="171">
        <v>0</v>
      </c>
      <c r="I103" s="171">
        <v>3.19</v>
      </c>
      <c r="J103" s="171">
        <v>42.04</v>
      </c>
      <c r="K103" s="171">
        <v>452.52</v>
      </c>
      <c r="L103" s="171">
        <v>497.77200000000005</v>
      </c>
      <c r="M103" s="68">
        <v>8500</v>
      </c>
      <c r="N103" s="68">
        <f t="shared" si="1"/>
        <v>3846420</v>
      </c>
    </row>
    <row r="104" spans="1:14" ht="16.5" x14ac:dyDescent="0.3">
      <c r="A104" s="170">
        <v>102</v>
      </c>
      <c r="B104" s="174" t="s">
        <v>81</v>
      </c>
      <c r="C104" s="170">
        <v>1508</v>
      </c>
      <c r="D104" s="170" t="s">
        <v>59</v>
      </c>
      <c r="E104" s="171">
        <v>60.76</v>
      </c>
      <c r="F104" s="171">
        <v>0</v>
      </c>
      <c r="G104" s="171">
        <v>0</v>
      </c>
      <c r="H104" s="171">
        <v>0</v>
      </c>
      <c r="I104" s="171">
        <v>3.33</v>
      </c>
      <c r="J104" s="171">
        <v>64.09</v>
      </c>
      <c r="K104" s="171">
        <v>689.86</v>
      </c>
      <c r="L104" s="171">
        <v>758.84600000000012</v>
      </c>
      <c r="M104" s="68">
        <v>8500</v>
      </c>
      <c r="N104" s="68">
        <f t="shared" si="1"/>
        <v>5863810</v>
      </c>
    </row>
    <row r="105" spans="1:14" ht="16.5" x14ac:dyDescent="0.3">
      <c r="A105" s="170">
        <v>103</v>
      </c>
      <c r="B105" s="174" t="s">
        <v>82</v>
      </c>
      <c r="C105" s="170">
        <v>1601</v>
      </c>
      <c r="D105" s="170" t="s">
        <v>59</v>
      </c>
      <c r="E105" s="171">
        <v>60.76</v>
      </c>
      <c r="F105" s="171">
        <v>0</v>
      </c>
      <c r="G105" s="171">
        <v>0</v>
      </c>
      <c r="H105" s="171">
        <v>0</v>
      </c>
      <c r="I105" s="171">
        <v>3.33</v>
      </c>
      <c r="J105" s="171">
        <v>64.09</v>
      </c>
      <c r="K105" s="171">
        <v>689.86</v>
      </c>
      <c r="L105" s="171">
        <v>758.84600000000012</v>
      </c>
      <c r="M105" s="68">
        <v>8500</v>
      </c>
      <c r="N105" s="68">
        <f t="shared" si="1"/>
        <v>5863810</v>
      </c>
    </row>
    <row r="106" spans="1:14" ht="16.5" x14ac:dyDescent="0.3">
      <c r="A106" s="170">
        <v>104</v>
      </c>
      <c r="B106" s="174" t="s">
        <v>82</v>
      </c>
      <c r="C106" s="170">
        <v>1602</v>
      </c>
      <c r="D106" s="170" t="s">
        <v>60</v>
      </c>
      <c r="E106" s="171">
        <v>41.28</v>
      </c>
      <c r="F106" s="171">
        <v>0</v>
      </c>
      <c r="G106" s="171">
        <v>0</v>
      </c>
      <c r="H106" s="171">
        <v>0</v>
      </c>
      <c r="I106" s="171">
        <v>3.19</v>
      </c>
      <c r="J106" s="171">
        <v>44.47</v>
      </c>
      <c r="K106" s="171">
        <v>478.68</v>
      </c>
      <c r="L106" s="171">
        <v>526.548</v>
      </c>
      <c r="M106" s="68">
        <v>8500</v>
      </c>
      <c r="N106" s="68">
        <f t="shared" si="1"/>
        <v>4068780</v>
      </c>
    </row>
    <row r="107" spans="1:14" ht="16.5" x14ac:dyDescent="0.3">
      <c r="A107" s="170">
        <v>105</v>
      </c>
      <c r="B107" s="174" t="s">
        <v>82</v>
      </c>
      <c r="C107" s="170">
        <v>1603</v>
      </c>
      <c r="D107" s="170" t="s">
        <v>60</v>
      </c>
      <c r="E107" s="171">
        <v>41.28</v>
      </c>
      <c r="F107" s="171">
        <v>0</v>
      </c>
      <c r="G107" s="171">
        <v>0</v>
      </c>
      <c r="H107" s="171">
        <v>0</v>
      </c>
      <c r="I107" s="171">
        <v>3.19</v>
      </c>
      <c r="J107" s="171">
        <v>44.47</v>
      </c>
      <c r="K107" s="171">
        <v>478.68</v>
      </c>
      <c r="L107" s="171">
        <v>526.548</v>
      </c>
      <c r="M107" s="68">
        <v>8500</v>
      </c>
      <c r="N107" s="68">
        <f t="shared" si="1"/>
        <v>4068780</v>
      </c>
    </row>
    <row r="108" spans="1:14" ht="16.5" x14ac:dyDescent="0.3">
      <c r="A108" s="170">
        <v>106</v>
      </c>
      <c r="B108" s="174" t="s">
        <v>82</v>
      </c>
      <c r="C108" s="170">
        <v>1604</v>
      </c>
      <c r="D108" s="170" t="s">
        <v>59</v>
      </c>
      <c r="E108" s="171">
        <v>60.76</v>
      </c>
      <c r="F108" s="171">
        <v>0</v>
      </c>
      <c r="G108" s="171">
        <v>0</v>
      </c>
      <c r="H108" s="171">
        <v>0</v>
      </c>
      <c r="I108" s="171">
        <v>3.33</v>
      </c>
      <c r="J108" s="171">
        <v>64.09</v>
      </c>
      <c r="K108" s="171">
        <v>689.86</v>
      </c>
      <c r="L108" s="171">
        <v>758.84600000000012</v>
      </c>
      <c r="M108" s="68">
        <v>8500</v>
      </c>
      <c r="N108" s="68">
        <f t="shared" si="1"/>
        <v>5863810</v>
      </c>
    </row>
    <row r="109" spans="1:14" ht="16.5" x14ac:dyDescent="0.3">
      <c r="A109" s="170">
        <v>107</v>
      </c>
      <c r="B109" s="174" t="s">
        <v>82</v>
      </c>
      <c r="C109" s="170">
        <v>1605</v>
      </c>
      <c r="D109" s="170" t="s">
        <v>59</v>
      </c>
      <c r="E109" s="171">
        <v>60.76</v>
      </c>
      <c r="F109" s="171">
        <v>0</v>
      </c>
      <c r="G109" s="171">
        <v>0</v>
      </c>
      <c r="H109" s="171">
        <v>0</v>
      </c>
      <c r="I109" s="171">
        <v>3.33</v>
      </c>
      <c r="J109" s="171">
        <v>64.09</v>
      </c>
      <c r="K109" s="171">
        <v>689.86</v>
      </c>
      <c r="L109" s="171">
        <v>758.84600000000012</v>
      </c>
      <c r="M109" s="68">
        <v>8500</v>
      </c>
      <c r="N109" s="68">
        <f t="shared" si="1"/>
        <v>5863810</v>
      </c>
    </row>
    <row r="110" spans="1:14" ht="16.5" x14ac:dyDescent="0.3">
      <c r="A110" s="170">
        <v>108</v>
      </c>
      <c r="B110" s="174" t="s">
        <v>82</v>
      </c>
      <c r="C110" s="170">
        <v>1606</v>
      </c>
      <c r="D110" s="170" t="s">
        <v>60</v>
      </c>
      <c r="E110" s="171">
        <v>38.85</v>
      </c>
      <c r="F110" s="171">
        <v>0</v>
      </c>
      <c r="G110" s="171">
        <v>0</v>
      </c>
      <c r="H110" s="171">
        <v>0</v>
      </c>
      <c r="I110" s="171">
        <v>3.19</v>
      </c>
      <c r="J110" s="171">
        <v>42.04</v>
      </c>
      <c r="K110" s="171">
        <v>452.52</v>
      </c>
      <c r="L110" s="171">
        <v>497.77200000000005</v>
      </c>
      <c r="M110" s="68">
        <v>8500</v>
      </c>
      <c r="N110" s="68">
        <f t="shared" si="1"/>
        <v>3846420</v>
      </c>
    </row>
    <row r="111" spans="1:14" ht="16.5" x14ac:dyDescent="0.3">
      <c r="A111" s="170">
        <v>109</v>
      </c>
      <c r="B111" s="174" t="s">
        <v>82</v>
      </c>
      <c r="C111" s="170">
        <v>1607</v>
      </c>
      <c r="D111" s="170" t="s">
        <v>60</v>
      </c>
      <c r="E111" s="171">
        <v>38.85</v>
      </c>
      <c r="F111" s="171">
        <v>0</v>
      </c>
      <c r="G111" s="171">
        <v>0</v>
      </c>
      <c r="H111" s="171">
        <v>0</v>
      </c>
      <c r="I111" s="171">
        <v>3.19</v>
      </c>
      <c r="J111" s="171">
        <v>42.04</v>
      </c>
      <c r="K111" s="171">
        <v>452.52</v>
      </c>
      <c r="L111" s="171">
        <v>497.77200000000005</v>
      </c>
      <c r="M111" s="68">
        <v>8500</v>
      </c>
      <c r="N111" s="68">
        <f t="shared" si="1"/>
        <v>3846420</v>
      </c>
    </row>
    <row r="112" spans="1:14" ht="16.5" x14ac:dyDescent="0.3">
      <c r="A112" s="170">
        <v>110</v>
      </c>
      <c r="B112" s="174" t="s">
        <v>82</v>
      </c>
      <c r="C112" s="170">
        <v>1608</v>
      </c>
      <c r="D112" s="170" t="s">
        <v>59</v>
      </c>
      <c r="E112" s="171">
        <v>60.76</v>
      </c>
      <c r="F112" s="171">
        <v>0</v>
      </c>
      <c r="G112" s="171">
        <v>0</v>
      </c>
      <c r="H112" s="171">
        <v>0</v>
      </c>
      <c r="I112" s="171">
        <v>3.33</v>
      </c>
      <c r="J112" s="171">
        <v>64.09</v>
      </c>
      <c r="K112" s="171">
        <v>689.86</v>
      </c>
      <c r="L112" s="171">
        <v>758.84600000000012</v>
      </c>
      <c r="M112" s="68">
        <v>8500</v>
      </c>
      <c r="N112" s="68">
        <f t="shared" si="1"/>
        <v>5863810</v>
      </c>
    </row>
    <row r="113" spans="1:14" ht="16.5" x14ac:dyDescent="0.3">
      <c r="A113" s="170">
        <v>111</v>
      </c>
      <c r="B113" s="174" t="s">
        <v>83</v>
      </c>
      <c r="C113" s="170">
        <v>1701</v>
      </c>
      <c r="D113" s="170" t="s">
        <v>59</v>
      </c>
      <c r="E113" s="171">
        <v>60.76</v>
      </c>
      <c r="F113" s="171">
        <v>0</v>
      </c>
      <c r="G113" s="171">
        <v>0</v>
      </c>
      <c r="H113" s="171">
        <v>0</v>
      </c>
      <c r="I113" s="171">
        <v>3.33</v>
      </c>
      <c r="J113" s="171">
        <v>64.09</v>
      </c>
      <c r="K113" s="171">
        <v>689.86</v>
      </c>
      <c r="L113" s="171">
        <v>758.84600000000012</v>
      </c>
      <c r="M113" s="68">
        <v>8500</v>
      </c>
      <c r="N113" s="68">
        <f t="shared" si="1"/>
        <v>5863810</v>
      </c>
    </row>
    <row r="114" spans="1:14" ht="16.5" x14ac:dyDescent="0.3">
      <c r="A114" s="170">
        <v>112</v>
      </c>
      <c r="B114" s="174" t="s">
        <v>83</v>
      </c>
      <c r="C114" s="170">
        <v>1702</v>
      </c>
      <c r="D114" s="170" t="s">
        <v>60</v>
      </c>
      <c r="E114" s="171">
        <v>41.28</v>
      </c>
      <c r="F114" s="171">
        <v>0</v>
      </c>
      <c r="G114" s="171">
        <v>0</v>
      </c>
      <c r="H114" s="171">
        <v>0</v>
      </c>
      <c r="I114" s="171">
        <v>3.19</v>
      </c>
      <c r="J114" s="171">
        <v>44.47</v>
      </c>
      <c r="K114" s="171">
        <v>478.68</v>
      </c>
      <c r="L114" s="171">
        <v>526.548</v>
      </c>
      <c r="M114" s="68">
        <v>8500</v>
      </c>
      <c r="N114" s="68">
        <f t="shared" si="1"/>
        <v>4068780</v>
      </c>
    </row>
    <row r="115" spans="1:14" ht="16.5" x14ac:dyDescent="0.3">
      <c r="A115" s="170">
        <v>113</v>
      </c>
      <c r="B115" s="174" t="s">
        <v>83</v>
      </c>
      <c r="C115" s="170">
        <v>1704</v>
      </c>
      <c r="D115" s="170" t="s">
        <v>59</v>
      </c>
      <c r="E115" s="171">
        <v>60.76</v>
      </c>
      <c r="F115" s="171">
        <v>0</v>
      </c>
      <c r="G115" s="171">
        <v>0</v>
      </c>
      <c r="H115" s="171">
        <v>0</v>
      </c>
      <c r="I115" s="171">
        <v>3.33</v>
      </c>
      <c r="J115" s="171">
        <v>64.09</v>
      </c>
      <c r="K115" s="171">
        <v>689.86</v>
      </c>
      <c r="L115" s="171">
        <v>758.84600000000012</v>
      </c>
      <c r="M115" s="68">
        <v>8500</v>
      </c>
      <c r="N115" s="68">
        <f t="shared" si="1"/>
        <v>5863810</v>
      </c>
    </row>
    <row r="116" spans="1:14" ht="16.5" x14ac:dyDescent="0.3">
      <c r="A116" s="170">
        <v>114</v>
      </c>
      <c r="B116" s="174" t="s">
        <v>83</v>
      </c>
      <c r="C116" s="170">
        <v>1705</v>
      </c>
      <c r="D116" s="170" t="s">
        <v>59</v>
      </c>
      <c r="E116" s="171">
        <v>60.76</v>
      </c>
      <c r="F116" s="171">
        <v>0</v>
      </c>
      <c r="G116" s="171">
        <v>0</v>
      </c>
      <c r="H116" s="171">
        <v>0</v>
      </c>
      <c r="I116" s="171">
        <v>3.33</v>
      </c>
      <c r="J116" s="171">
        <v>64.09</v>
      </c>
      <c r="K116" s="171">
        <v>689.86</v>
      </c>
      <c r="L116" s="171">
        <v>758.84600000000012</v>
      </c>
      <c r="M116" s="68">
        <v>8500</v>
      </c>
      <c r="N116" s="68">
        <f t="shared" si="1"/>
        <v>5863810</v>
      </c>
    </row>
    <row r="117" spans="1:14" ht="16.5" x14ac:dyDescent="0.3">
      <c r="A117" s="170">
        <v>115</v>
      </c>
      <c r="B117" s="174" t="s">
        <v>83</v>
      </c>
      <c r="C117" s="170">
        <v>1706</v>
      </c>
      <c r="D117" s="170" t="s">
        <v>60</v>
      </c>
      <c r="E117" s="171">
        <v>38.85</v>
      </c>
      <c r="F117" s="171">
        <v>0</v>
      </c>
      <c r="G117" s="171">
        <v>0</v>
      </c>
      <c r="H117" s="171">
        <v>0</v>
      </c>
      <c r="I117" s="171">
        <v>3.19</v>
      </c>
      <c r="J117" s="171">
        <v>42.04</v>
      </c>
      <c r="K117" s="171">
        <v>452.52</v>
      </c>
      <c r="L117" s="171">
        <v>497.77200000000005</v>
      </c>
      <c r="M117" s="68">
        <v>8500</v>
      </c>
      <c r="N117" s="68">
        <f t="shared" si="1"/>
        <v>3846420</v>
      </c>
    </row>
    <row r="118" spans="1:14" ht="16.5" x14ac:dyDescent="0.3">
      <c r="A118" s="170">
        <v>116</v>
      </c>
      <c r="B118" s="174" t="s">
        <v>83</v>
      </c>
      <c r="C118" s="170">
        <v>1707</v>
      </c>
      <c r="D118" s="170" t="s">
        <v>60</v>
      </c>
      <c r="E118" s="171">
        <v>38.85</v>
      </c>
      <c r="F118" s="171">
        <v>0</v>
      </c>
      <c r="G118" s="171">
        <v>0</v>
      </c>
      <c r="H118" s="171">
        <v>0</v>
      </c>
      <c r="I118" s="171">
        <v>3.19</v>
      </c>
      <c r="J118" s="171">
        <v>42.04</v>
      </c>
      <c r="K118" s="171">
        <v>452.52</v>
      </c>
      <c r="L118" s="171">
        <v>497.77200000000005</v>
      </c>
      <c r="M118" s="68">
        <v>8500</v>
      </c>
      <c r="N118" s="68">
        <f t="shared" si="1"/>
        <v>3846420</v>
      </c>
    </row>
    <row r="119" spans="1:14" ht="16.5" x14ac:dyDescent="0.3">
      <c r="A119" s="170">
        <v>117</v>
      </c>
      <c r="B119" s="174" t="s">
        <v>83</v>
      </c>
      <c r="C119" s="170">
        <v>1708</v>
      </c>
      <c r="D119" s="170" t="s">
        <v>59</v>
      </c>
      <c r="E119" s="171">
        <v>60.76</v>
      </c>
      <c r="F119" s="171">
        <v>0</v>
      </c>
      <c r="G119" s="171">
        <v>0</v>
      </c>
      <c r="H119" s="171">
        <v>0</v>
      </c>
      <c r="I119" s="171">
        <v>3.33</v>
      </c>
      <c r="J119" s="171">
        <v>64.09</v>
      </c>
      <c r="K119" s="171">
        <v>689.86</v>
      </c>
      <c r="L119" s="171">
        <v>758.84600000000012</v>
      </c>
      <c r="M119" s="68">
        <v>8500</v>
      </c>
      <c r="N119" s="68">
        <f t="shared" si="1"/>
        <v>5863810</v>
      </c>
    </row>
    <row r="120" spans="1:14" ht="16.5" x14ac:dyDescent="0.3">
      <c r="A120" s="170">
        <v>118</v>
      </c>
      <c r="B120" s="174" t="s">
        <v>84</v>
      </c>
      <c r="C120" s="170">
        <v>1801</v>
      </c>
      <c r="D120" s="170" t="s">
        <v>59</v>
      </c>
      <c r="E120" s="171">
        <v>60.76</v>
      </c>
      <c r="F120" s="171">
        <v>0</v>
      </c>
      <c r="G120" s="171">
        <v>0</v>
      </c>
      <c r="H120" s="171">
        <v>0</v>
      </c>
      <c r="I120" s="171">
        <v>3.33</v>
      </c>
      <c r="J120" s="171">
        <v>64.09</v>
      </c>
      <c r="K120" s="171">
        <v>689.86</v>
      </c>
      <c r="L120" s="171">
        <v>758.84600000000012</v>
      </c>
      <c r="M120" s="68">
        <v>8500</v>
      </c>
      <c r="N120" s="68">
        <f t="shared" si="1"/>
        <v>5863810</v>
      </c>
    </row>
    <row r="121" spans="1:14" ht="16.5" x14ac:dyDescent="0.3">
      <c r="A121" s="170">
        <v>119</v>
      </c>
      <c r="B121" s="174" t="s">
        <v>84</v>
      </c>
      <c r="C121" s="170">
        <v>1802</v>
      </c>
      <c r="D121" s="170" t="s">
        <v>60</v>
      </c>
      <c r="E121" s="171">
        <v>41.28</v>
      </c>
      <c r="F121" s="171">
        <v>0</v>
      </c>
      <c r="G121" s="171">
        <v>0</v>
      </c>
      <c r="H121" s="171">
        <v>0</v>
      </c>
      <c r="I121" s="171">
        <v>3.19</v>
      </c>
      <c r="J121" s="171">
        <v>44.47</v>
      </c>
      <c r="K121" s="171">
        <v>478.68</v>
      </c>
      <c r="L121" s="171">
        <v>526.548</v>
      </c>
      <c r="M121" s="68">
        <v>8500</v>
      </c>
      <c r="N121" s="68">
        <f t="shared" si="1"/>
        <v>4068780</v>
      </c>
    </row>
    <row r="122" spans="1:14" ht="16.5" x14ac:dyDescent="0.3">
      <c r="A122" s="170">
        <v>120</v>
      </c>
      <c r="B122" s="174" t="s">
        <v>84</v>
      </c>
      <c r="C122" s="170">
        <v>1803</v>
      </c>
      <c r="D122" s="170" t="s">
        <v>60</v>
      </c>
      <c r="E122" s="171">
        <v>41.28</v>
      </c>
      <c r="F122" s="171">
        <v>0</v>
      </c>
      <c r="G122" s="171">
        <v>0</v>
      </c>
      <c r="H122" s="171">
        <v>0</v>
      </c>
      <c r="I122" s="171">
        <v>3.19</v>
      </c>
      <c r="J122" s="171">
        <v>44.47</v>
      </c>
      <c r="K122" s="171">
        <v>478.68</v>
      </c>
      <c r="L122" s="171">
        <v>526.548</v>
      </c>
      <c r="M122" s="68">
        <v>8500</v>
      </c>
      <c r="N122" s="68">
        <f t="shared" si="1"/>
        <v>4068780</v>
      </c>
    </row>
    <row r="123" spans="1:14" ht="16.5" x14ac:dyDescent="0.3">
      <c r="A123" s="170">
        <v>121</v>
      </c>
      <c r="B123" s="174" t="s">
        <v>84</v>
      </c>
      <c r="C123" s="170">
        <v>1804</v>
      </c>
      <c r="D123" s="170" t="s">
        <v>59</v>
      </c>
      <c r="E123" s="171">
        <v>60.76</v>
      </c>
      <c r="F123" s="171">
        <v>0</v>
      </c>
      <c r="G123" s="171">
        <v>0</v>
      </c>
      <c r="H123" s="171">
        <v>0</v>
      </c>
      <c r="I123" s="171">
        <v>3.33</v>
      </c>
      <c r="J123" s="171">
        <v>64.09</v>
      </c>
      <c r="K123" s="171">
        <v>689.86</v>
      </c>
      <c r="L123" s="171">
        <v>758.84600000000012</v>
      </c>
      <c r="M123" s="68">
        <v>8500</v>
      </c>
      <c r="N123" s="68">
        <f t="shared" si="1"/>
        <v>5863810</v>
      </c>
    </row>
    <row r="124" spans="1:14" ht="16.5" x14ac:dyDescent="0.3">
      <c r="A124" s="170">
        <v>122</v>
      </c>
      <c r="B124" s="174" t="s">
        <v>84</v>
      </c>
      <c r="C124" s="170">
        <v>1805</v>
      </c>
      <c r="D124" s="170" t="s">
        <v>59</v>
      </c>
      <c r="E124" s="171">
        <v>60.76</v>
      </c>
      <c r="F124" s="171">
        <v>0</v>
      </c>
      <c r="G124" s="171">
        <v>0</v>
      </c>
      <c r="H124" s="171">
        <v>0</v>
      </c>
      <c r="I124" s="171">
        <v>3.33</v>
      </c>
      <c r="J124" s="171">
        <v>64.09</v>
      </c>
      <c r="K124" s="171">
        <v>689.86</v>
      </c>
      <c r="L124" s="171">
        <v>758.84600000000012</v>
      </c>
      <c r="M124" s="68">
        <v>8500</v>
      </c>
      <c r="N124" s="68">
        <f t="shared" si="1"/>
        <v>5863810</v>
      </c>
    </row>
    <row r="125" spans="1:14" ht="16.5" x14ac:dyDescent="0.3">
      <c r="A125" s="170">
        <v>123</v>
      </c>
      <c r="B125" s="174" t="s">
        <v>84</v>
      </c>
      <c r="C125" s="170">
        <v>1806</v>
      </c>
      <c r="D125" s="170" t="s">
        <v>60</v>
      </c>
      <c r="E125" s="171">
        <v>38.85</v>
      </c>
      <c r="F125" s="171">
        <v>0</v>
      </c>
      <c r="G125" s="171">
        <v>0</v>
      </c>
      <c r="H125" s="171">
        <v>0</v>
      </c>
      <c r="I125" s="171">
        <v>3.19</v>
      </c>
      <c r="J125" s="171">
        <v>42.04</v>
      </c>
      <c r="K125" s="171">
        <v>452.52</v>
      </c>
      <c r="L125" s="171">
        <v>497.77200000000005</v>
      </c>
      <c r="M125" s="68">
        <v>8500</v>
      </c>
      <c r="N125" s="68">
        <f t="shared" si="1"/>
        <v>3846420</v>
      </c>
    </row>
    <row r="126" spans="1:14" ht="16.5" x14ac:dyDescent="0.3">
      <c r="A126" s="170">
        <v>124</v>
      </c>
      <c r="B126" s="174" t="s">
        <v>84</v>
      </c>
      <c r="C126" s="170">
        <v>1807</v>
      </c>
      <c r="D126" s="170" t="s">
        <v>60</v>
      </c>
      <c r="E126" s="171">
        <v>38.85</v>
      </c>
      <c r="F126" s="171">
        <v>0</v>
      </c>
      <c r="G126" s="171">
        <v>0</v>
      </c>
      <c r="H126" s="171">
        <v>0</v>
      </c>
      <c r="I126" s="171">
        <v>3.19</v>
      </c>
      <c r="J126" s="171">
        <v>42.04</v>
      </c>
      <c r="K126" s="171">
        <v>452.52</v>
      </c>
      <c r="L126" s="171">
        <v>497.77200000000005</v>
      </c>
      <c r="M126" s="68">
        <v>8500</v>
      </c>
      <c r="N126" s="68">
        <f t="shared" si="1"/>
        <v>3846420</v>
      </c>
    </row>
    <row r="127" spans="1:14" ht="16.5" x14ac:dyDescent="0.3">
      <c r="A127" s="170">
        <v>125</v>
      </c>
      <c r="B127" s="174" t="s">
        <v>84</v>
      </c>
      <c r="C127" s="170">
        <v>1808</v>
      </c>
      <c r="D127" s="170" t="s">
        <v>59</v>
      </c>
      <c r="E127" s="171">
        <v>60.76</v>
      </c>
      <c r="F127" s="171">
        <v>0</v>
      </c>
      <c r="G127" s="171">
        <v>0</v>
      </c>
      <c r="H127" s="171">
        <v>0</v>
      </c>
      <c r="I127" s="171">
        <v>3.33</v>
      </c>
      <c r="J127" s="171">
        <v>64.09</v>
      </c>
      <c r="K127" s="171">
        <v>689.86</v>
      </c>
      <c r="L127" s="171">
        <v>758.84600000000012</v>
      </c>
      <c r="M127" s="68">
        <v>8500</v>
      </c>
      <c r="N127" s="68">
        <f t="shared" si="1"/>
        <v>5863810</v>
      </c>
    </row>
    <row r="128" spans="1:14" ht="16.5" x14ac:dyDescent="0.3">
      <c r="A128" s="170">
        <v>126</v>
      </c>
      <c r="B128" s="174" t="s">
        <v>85</v>
      </c>
      <c r="C128" s="170">
        <v>1901</v>
      </c>
      <c r="D128" s="170" t="s">
        <v>59</v>
      </c>
      <c r="E128" s="171">
        <v>60.76</v>
      </c>
      <c r="F128" s="171">
        <v>0</v>
      </c>
      <c r="G128" s="171">
        <v>0</v>
      </c>
      <c r="H128" s="171">
        <v>0</v>
      </c>
      <c r="I128" s="171">
        <v>3.33</v>
      </c>
      <c r="J128" s="171">
        <v>64.09</v>
      </c>
      <c r="K128" s="171">
        <v>689.86</v>
      </c>
      <c r="L128" s="171">
        <v>758.84600000000012</v>
      </c>
      <c r="M128" s="68">
        <v>8500</v>
      </c>
      <c r="N128" s="68">
        <f t="shared" si="1"/>
        <v>5863810</v>
      </c>
    </row>
    <row r="129" spans="1:14" ht="16.5" x14ac:dyDescent="0.3">
      <c r="A129" s="170">
        <v>127</v>
      </c>
      <c r="B129" s="174" t="s">
        <v>85</v>
      </c>
      <c r="C129" s="170">
        <v>1902</v>
      </c>
      <c r="D129" s="170" t="s">
        <v>60</v>
      </c>
      <c r="E129" s="171">
        <v>41.28</v>
      </c>
      <c r="F129" s="171">
        <v>0</v>
      </c>
      <c r="G129" s="171">
        <v>0</v>
      </c>
      <c r="H129" s="171">
        <v>0</v>
      </c>
      <c r="I129" s="171">
        <v>3.19</v>
      </c>
      <c r="J129" s="171">
        <v>44.47</v>
      </c>
      <c r="K129" s="171">
        <v>478.68</v>
      </c>
      <c r="L129" s="171">
        <v>526.548</v>
      </c>
      <c r="M129" s="68">
        <v>8500</v>
      </c>
      <c r="N129" s="68">
        <f t="shared" si="1"/>
        <v>4068780</v>
      </c>
    </row>
    <row r="130" spans="1:14" ht="16.5" x14ac:dyDescent="0.3">
      <c r="A130" s="170">
        <v>128</v>
      </c>
      <c r="B130" s="174" t="s">
        <v>85</v>
      </c>
      <c r="C130" s="170">
        <v>1903</v>
      </c>
      <c r="D130" s="170" t="s">
        <v>60</v>
      </c>
      <c r="E130" s="171">
        <v>41.28</v>
      </c>
      <c r="F130" s="171">
        <v>0</v>
      </c>
      <c r="G130" s="171">
        <v>0</v>
      </c>
      <c r="H130" s="171">
        <v>0</v>
      </c>
      <c r="I130" s="171">
        <v>3.19</v>
      </c>
      <c r="J130" s="171">
        <v>44.47</v>
      </c>
      <c r="K130" s="171">
        <v>478.68</v>
      </c>
      <c r="L130" s="171">
        <v>526.548</v>
      </c>
      <c r="M130" s="68">
        <v>8500</v>
      </c>
      <c r="N130" s="68">
        <f t="shared" si="1"/>
        <v>4068780</v>
      </c>
    </row>
    <row r="131" spans="1:14" ht="16.5" x14ac:dyDescent="0.3">
      <c r="A131" s="170">
        <v>129</v>
      </c>
      <c r="B131" s="174" t="s">
        <v>85</v>
      </c>
      <c r="C131" s="170">
        <v>1904</v>
      </c>
      <c r="D131" s="170" t="s">
        <v>59</v>
      </c>
      <c r="E131" s="171">
        <v>60.76</v>
      </c>
      <c r="F131" s="171">
        <v>0</v>
      </c>
      <c r="G131" s="171">
        <v>0</v>
      </c>
      <c r="H131" s="171">
        <v>0</v>
      </c>
      <c r="I131" s="171">
        <v>3.33</v>
      </c>
      <c r="J131" s="171">
        <v>64.09</v>
      </c>
      <c r="K131" s="171">
        <v>689.86</v>
      </c>
      <c r="L131" s="171">
        <v>758.84600000000012</v>
      </c>
      <c r="M131" s="68">
        <v>8500</v>
      </c>
      <c r="N131" s="68">
        <f t="shared" si="1"/>
        <v>5863810</v>
      </c>
    </row>
    <row r="132" spans="1:14" ht="16.5" x14ac:dyDescent="0.3">
      <c r="A132" s="170">
        <v>130</v>
      </c>
      <c r="B132" s="174" t="s">
        <v>85</v>
      </c>
      <c r="C132" s="170">
        <v>1905</v>
      </c>
      <c r="D132" s="170" t="s">
        <v>59</v>
      </c>
      <c r="E132" s="171">
        <v>60.76</v>
      </c>
      <c r="F132" s="171">
        <v>0</v>
      </c>
      <c r="G132" s="171">
        <v>0</v>
      </c>
      <c r="H132" s="171">
        <v>0</v>
      </c>
      <c r="I132" s="171">
        <v>3.33</v>
      </c>
      <c r="J132" s="171">
        <v>64.09</v>
      </c>
      <c r="K132" s="171">
        <v>689.86</v>
      </c>
      <c r="L132" s="171">
        <v>758.84600000000012</v>
      </c>
      <c r="M132" s="68">
        <v>8500</v>
      </c>
      <c r="N132" s="68">
        <f t="shared" ref="N132:N166" si="2">ROUND(M132*K132,0)</f>
        <v>5863810</v>
      </c>
    </row>
    <row r="133" spans="1:14" ht="16.5" x14ac:dyDescent="0.3">
      <c r="A133" s="170">
        <v>131</v>
      </c>
      <c r="B133" s="174" t="s">
        <v>85</v>
      </c>
      <c r="C133" s="170">
        <v>1906</v>
      </c>
      <c r="D133" s="170" t="s">
        <v>60</v>
      </c>
      <c r="E133" s="171">
        <v>38.85</v>
      </c>
      <c r="F133" s="171">
        <v>0</v>
      </c>
      <c r="G133" s="171">
        <v>0</v>
      </c>
      <c r="H133" s="171">
        <v>0</v>
      </c>
      <c r="I133" s="171">
        <v>3.19</v>
      </c>
      <c r="J133" s="171">
        <v>42.04</v>
      </c>
      <c r="K133" s="171">
        <v>452.52</v>
      </c>
      <c r="L133" s="171">
        <v>497.77200000000005</v>
      </c>
      <c r="M133" s="68">
        <v>8500</v>
      </c>
      <c r="N133" s="68">
        <f t="shared" si="2"/>
        <v>3846420</v>
      </c>
    </row>
    <row r="134" spans="1:14" ht="16.5" x14ac:dyDescent="0.3">
      <c r="A134" s="170">
        <v>132</v>
      </c>
      <c r="B134" s="174" t="s">
        <v>85</v>
      </c>
      <c r="C134" s="170">
        <v>1907</v>
      </c>
      <c r="D134" s="170" t="s">
        <v>60</v>
      </c>
      <c r="E134" s="171">
        <v>38.85</v>
      </c>
      <c r="F134" s="171">
        <v>0</v>
      </c>
      <c r="G134" s="171">
        <v>0</v>
      </c>
      <c r="H134" s="171">
        <v>0</v>
      </c>
      <c r="I134" s="171">
        <v>3.19</v>
      </c>
      <c r="J134" s="171">
        <v>42.04</v>
      </c>
      <c r="K134" s="171">
        <v>452.52</v>
      </c>
      <c r="L134" s="171">
        <v>497.77200000000005</v>
      </c>
      <c r="M134" s="68">
        <v>8500</v>
      </c>
      <c r="N134" s="68">
        <f t="shared" si="2"/>
        <v>3846420</v>
      </c>
    </row>
    <row r="135" spans="1:14" ht="16.5" x14ac:dyDescent="0.3">
      <c r="A135" s="170">
        <v>133</v>
      </c>
      <c r="B135" s="174" t="s">
        <v>85</v>
      </c>
      <c r="C135" s="170">
        <v>1908</v>
      </c>
      <c r="D135" s="170" t="s">
        <v>59</v>
      </c>
      <c r="E135" s="171">
        <v>60.76</v>
      </c>
      <c r="F135" s="171">
        <v>0</v>
      </c>
      <c r="G135" s="171">
        <v>0</v>
      </c>
      <c r="H135" s="171">
        <v>0</v>
      </c>
      <c r="I135" s="171">
        <v>3.33</v>
      </c>
      <c r="J135" s="171">
        <v>64.09</v>
      </c>
      <c r="K135" s="171">
        <v>689.86</v>
      </c>
      <c r="L135" s="171">
        <v>758.84600000000012</v>
      </c>
      <c r="M135" s="68">
        <v>8500</v>
      </c>
      <c r="N135" s="68">
        <f t="shared" si="2"/>
        <v>5863810</v>
      </c>
    </row>
    <row r="136" spans="1:14" ht="16.5" x14ac:dyDescent="0.3">
      <c r="A136" s="170">
        <v>134</v>
      </c>
      <c r="B136" s="174" t="s">
        <v>86</v>
      </c>
      <c r="C136" s="170">
        <v>2001</v>
      </c>
      <c r="D136" s="170" t="s">
        <v>59</v>
      </c>
      <c r="E136" s="171">
        <v>60.76</v>
      </c>
      <c r="F136" s="171">
        <v>0</v>
      </c>
      <c r="G136" s="171">
        <v>0</v>
      </c>
      <c r="H136" s="171">
        <v>0</v>
      </c>
      <c r="I136" s="171">
        <v>3.33</v>
      </c>
      <c r="J136" s="171">
        <v>64.09</v>
      </c>
      <c r="K136" s="171">
        <v>689.86</v>
      </c>
      <c r="L136" s="171">
        <v>758.84600000000012</v>
      </c>
      <c r="M136" s="68">
        <v>8500</v>
      </c>
      <c r="N136" s="68">
        <f t="shared" si="2"/>
        <v>5863810</v>
      </c>
    </row>
    <row r="137" spans="1:14" ht="16.5" x14ac:dyDescent="0.3">
      <c r="A137" s="170">
        <v>135</v>
      </c>
      <c r="B137" s="174" t="s">
        <v>86</v>
      </c>
      <c r="C137" s="170">
        <v>2002</v>
      </c>
      <c r="D137" s="170" t="s">
        <v>60</v>
      </c>
      <c r="E137" s="171">
        <v>41.28</v>
      </c>
      <c r="F137" s="171">
        <v>0</v>
      </c>
      <c r="G137" s="171">
        <v>0</v>
      </c>
      <c r="H137" s="171">
        <v>0</v>
      </c>
      <c r="I137" s="171">
        <v>3.19</v>
      </c>
      <c r="J137" s="171">
        <v>44.47</v>
      </c>
      <c r="K137" s="171">
        <v>478.68</v>
      </c>
      <c r="L137" s="171">
        <v>526.548</v>
      </c>
      <c r="M137" s="68">
        <v>8500</v>
      </c>
      <c r="N137" s="68">
        <f t="shared" si="2"/>
        <v>4068780</v>
      </c>
    </row>
    <row r="138" spans="1:14" ht="16.5" x14ac:dyDescent="0.3">
      <c r="A138" s="170">
        <v>136</v>
      </c>
      <c r="B138" s="174" t="s">
        <v>86</v>
      </c>
      <c r="C138" s="170">
        <v>2003</v>
      </c>
      <c r="D138" s="170" t="s">
        <v>60</v>
      </c>
      <c r="E138" s="171">
        <v>41.28</v>
      </c>
      <c r="F138" s="171">
        <v>0</v>
      </c>
      <c r="G138" s="171">
        <v>0</v>
      </c>
      <c r="H138" s="171">
        <v>0</v>
      </c>
      <c r="I138" s="171">
        <v>3.19</v>
      </c>
      <c r="J138" s="171">
        <v>44.47</v>
      </c>
      <c r="K138" s="171">
        <v>478.68</v>
      </c>
      <c r="L138" s="171">
        <v>526.548</v>
      </c>
      <c r="M138" s="68">
        <v>8500</v>
      </c>
      <c r="N138" s="68">
        <f t="shared" si="2"/>
        <v>4068780</v>
      </c>
    </row>
    <row r="139" spans="1:14" ht="16.5" x14ac:dyDescent="0.3">
      <c r="A139" s="170">
        <v>137</v>
      </c>
      <c r="B139" s="174" t="s">
        <v>86</v>
      </c>
      <c r="C139" s="170">
        <v>2004</v>
      </c>
      <c r="D139" s="170" t="s">
        <v>59</v>
      </c>
      <c r="E139" s="171">
        <v>60.76</v>
      </c>
      <c r="F139" s="171">
        <v>0</v>
      </c>
      <c r="G139" s="171">
        <v>0</v>
      </c>
      <c r="H139" s="171">
        <v>0</v>
      </c>
      <c r="I139" s="171">
        <v>3.33</v>
      </c>
      <c r="J139" s="171">
        <v>64.09</v>
      </c>
      <c r="K139" s="171">
        <v>689.86</v>
      </c>
      <c r="L139" s="171">
        <v>758.84600000000012</v>
      </c>
      <c r="M139" s="68">
        <v>8500</v>
      </c>
      <c r="N139" s="68">
        <f t="shared" si="2"/>
        <v>5863810</v>
      </c>
    </row>
    <row r="140" spans="1:14" ht="16.5" x14ac:dyDescent="0.3">
      <c r="A140" s="170">
        <v>138</v>
      </c>
      <c r="B140" s="174" t="s">
        <v>86</v>
      </c>
      <c r="C140" s="170">
        <v>2005</v>
      </c>
      <c r="D140" s="170" t="s">
        <v>59</v>
      </c>
      <c r="E140" s="171">
        <v>60.76</v>
      </c>
      <c r="F140" s="171">
        <v>0</v>
      </c>
      <c r="G140" s="171">
        <v>0</v>
      </c>
      <c r="H140" s="171">
        <v>0</v>
      </c>
      <c r="I140" s="171">
        <v>3.33</v>
      </c>
      <c r="J140" s="171">
        <v>64.09</v>
      </c>
      <c r="K140" s="171">
        <v>689.86</v>
      </c>
      <c r="L140" s="171">
        <v>758.84600000000012</v>
      </c>
      <c r="M140" s="68">
        <v>8500</v>
      </c>
      <c r="N140" s="68">
        <f t="shared" si="2"/>
        <v>5863810</v>
      </c>
    </row>
    <row r="141" spans="1:14" ht="16.5" x14ac:dyDescent="0.3">
      <c r="A141" s="170">
        <v>139</v>
      </c>
      <c r="B141" s="174" t="s">
        <v>86</v>
      </c>
      <c r="C141" s="170">
        <v>2006</v>
      </c>
      <c r="D141" s="170" t="s">
        <v>60</v>
      </c>
      <c r="E141" s="171">
        <v>38.85</v>
      </c>
      <c r="F141" s="171">
        <v>0</v>
      </c>
      <c r="G141" s="171">
        <v>0</v>
      </c>
      <c r="H141" s="171">
        <v>0</v>
      </c>
      <c r="I141" s="171">
        <v>3.19</v>
      </c>
      <c r="J141" s="171">
        <v>42.04</v>
      </c>
      <c r="K141" s="171">
        <v>452.52</v>
      </c>
      <c r="L141" s="171">
        <v>497.77200000000005</v>
      </c>
      <c r="M141" s="68">
        <v>8500</v>
      </c>
      <c r="N141" s="68">
        <f t="shared" si="2"/>
        <v>3846420</v>
      </c>
    </row>
    <row r="142" spans="1:14" ht="16.5" x14ac:dyDescent="0.3">
      <c r="A142" s="170">
        <v>140</v>
      </c>
      <c r="B142" s="174" t="s">
        <v>86</v>
      </c>
      <c r="C142" s="170">
        <v>2007</v>
      </c>
      <c r="D142" s="170" t="s">
        <v>60</v>
      </c>
      <c r="E142" s="171">
        <v>38.85</v>
      </c>
      <c r="F142" s="171">
        <v>0</v>
      </c>
      <c r="G142" s="171">
        <v>0</v>
      </c>
      <c r="H142" s="171">
        <v>0</v>
      </c>
      <c r="I142" s="171">
        <v>3.19</v>
      </c>
      <c r="J142" s="171">
        <v>42.04</v>
      </c>
      <c r="K142" s="171">
        <v>452.52</v>
      </c>
      <c r="L142" s="171">
        <v>497.77200000000005</v>
      </c>
      <c r="M142" s="68">
        <v>8500</v>
      </c>
      <c r="N142" s="68">
        <f t="shared" si="2"/>
        <v>3846420</v>
      </c>
    </row>
    <row r="143" spans="1:14" ht="16.5" x14ac:dyDescent="0.3">
      <c r="A143" s="170">
        <v>141</v>
      </c>
      <c r="B143" s="174" t="s">
        <v>86</v>
      </c>
      <c r="C143" s="170">
        <v>2008</v>
      </c>
      <c r="D143" s="170" t="s">
        <v>59</v>
      </c>
      <c r="E143" s="171">
        <v>60.76</v>
      </c>
      <c r="F143" s="171">
        <v>0</v>
      </c>
      <c r="G143" s="171">
        <v>0</v>
      </c>
      <c r="H143" s="171">
        <v>0</v>
      </c>
      <c r="I143" s="171">
        <v>3.33</v>
      </c>
      <c r="J143" s="171">
        <v>64.09</v>
      </c>
      <c r="K143" s="171">
        <v>689.86</v>
      </c>
      <c r="L143" s="171">
        <v>758.84600000000012</v>
      </c>
      <c r="M143" s="68">
        <v>8500</v>
      </c>
      <c r="N143" s="68">
        <f t="shared" si="2"/>
        <v>5863810</v>
      </c>
    </row>
    <row r="144" spans="1:14" ht="16.5" x14ac:dyDescent="0.3">
      <c r="A144" s="170">
        <v>142</v>
      </c>
      <c r="B144" s="174" t="s">
        <v>87</v>
      </c>
      <c r="C144" s="170">
        <v>2101</v>
      </c>
      <c r="D144" s="170" t="s">
        <v>59</v>
      </c>
      <c r="E144" s="171">
        <v>60.76</v>
      </c>
      <c r="F144" s="171">
        <v>0</v>
      </c>
      <c r="G144" s="171">
        <v>0</v>
      </c>
      <c r="H144" s="171">
        <v>0</v>
      </c>
      <c r="I144" s="171">
        <v>3.33</v>
      </c>
      <c r="J144" s="171">
        <v>64.09</v>
      </c>
      <c r="K144" s="171">
        <v>689.86</v>
      </c>
      <c r="L144" s="171">
        <v>758.84600000000012</v>
      </c>
      <c r="M144" s="68">
        <v>8500</v>
      </c>
      <c r="N144" s="68">
        <f t="shared" si="2"/>
        <v>5863810</v>
      </c>
    </row>
    <row r="145" spans="1:14" ht="16.5" x14ac:dyDescent="0.3">
      <c r="A145" s="170">
        <v>143</v>
      </c>
      <c r="B145" s="174" t="s">
        <v>87</v>
      </c>
      <c r="C145" s="170">
        <v>2102</v>
      </c>
      <c r="D145" s="170" t="s">
        <v>60</v>
      </c>
      <c r="E145" s="171">
        <v>41.28</v>
      </c>
      <c r="F145" s="171">
        <v>0</v>
      </c>
      <c r="G145" s="171">
        <v>0</v>
      </c>
      <c r="H145" s="171">
        <v>0</v>
      </c>
      <c r="I145" s="171">
        <v>3.19</v>
      </c>
      <c r="J145" s="171">
        <v>44.47</v>
      </c>
      <c r="K145" s="171">
        <v>478.68</v>
      </c>
      <c r="L145" s="171">
        <v>526.548</v>
      </c>
      <c r="M145" s="68">
        <v>8500</v>
      </c>
      <c r="N145" s="68">
        <f t="shared" si="2"/>
        <v>4068780</v>
      </c>
    </row>
    <row r="146" spans="1:14" ht="16.5" x14ac:dyDescent="0.3">
      <c r="A146" s="170">
        <v>144</v>
      </c>
      <c r="B146" s="174" t="s">
        <v>87</v>
      </c>
      <c r="C146" s="170">
        <v>2103</v>
      </c>
      <c r="D146" s="170" t="s">
        <v>60</v>
      </c>
      <c r="E146" s="171">
        <v>41.28</v>
      </c>
      <c r="F146" s="171">
        <v>0</v>
      </c>
      <c r="G146" s="171">
        <v>0</v>
      </c>
      <c r="H146" s="171">
        <v>0</v>
      </c>
      <c r="I146" s="171">
        <v>3.19</v>
      </c>
      <c r="J146" s="171">
        <v>44.47</v>
      </c>
      <c r="K146" s="171">
        <v>478.68</v>
      </c>
      <c r="L146" s="171">
        <v>526.548</v>
      </c>
      <c r="M146" s="68">
        <v>8500</v>
      </c>
      <c r="N146" s="68">
        <f t="shared" si="2"/>
        <v>4068780</v>
      </c>
    </row>
    <row r="147" spans="1:14" ht="16.5" x14ac:dyDescent="0.3">
      <c r="A147" s="170">
        <v>145</v>
      </c>
      <c r="B147" s="174" t="s">
        <v>87</v>
      </c>
      <c r="C147" s="170">
        <v>2104</v>
      </c>
      <c r="D147" s="170" t="s">
        <v>59</v>
      </c>
      <c r="E147" s="171">
        <v>60.76</v>
      </c>
      <c r="F147" s="171">
        <v>0</v>
      </c>
      <c r="G147" s="171">
        <v>0</v>
      </c>
      <c r="H147" s="171">
        <v>0</v>
      </c>
      <c r="I147" s="171">
        <v>3.33</v>
      </c>
      <c r="J147" s="171">
        <v>64.09</v>
      </c>
      <c r="K147" s="171">
        <v>689.86</v>
      </c>
      <c r="L147" s="171">
        <v>758.84600000000012</v>
      </c>
      <c r="M147" s="68">
        <v>8500</v>
      </c>
      <c r="N147" s="68">
        <f t="shared" si="2"/>
        <v>5863810</v>
      </c>
    </row>
    <row r="148" spans="1:14" ht="16.5" x14ac:dyDescent="0.3">
      <c r="A148" s="170">
        <v>146</v>
      </c>
      <c r="B148" s="174" t="s">
        <v>87</v>
      </c>
      <c r="C148" s="170">
        <v>2105</v>
      </c>
      <c r="D148" s="170" t="s">
        <v>59</v>
      </c>
      <c r="E148" s="171">
        <v>60.76</v>
      </c>
      <c r="F148" s="171">
        <v>0</v>
      </c>
      <c r="G148" s="171">
        <v>0</v>
      </c>
      <c r="H148" s="171">
        <v>0</v>
      </c>
      <c r="I148" s="171">
        <v>3.33</v>
      </c>
      <c r="J148" s="171">
        <v>64.09</v>
      </c>
      <c r="K148" s="171">
        <v>689.86</v>
      </c>
      <c r="L148" s="171">
        <v>758.84600000000012</v>
      </c>
      <c r="M148" s="68">
        <v>8500</v>
      </c>
      <c r="N148" s="68">
        <f t="shared" si="2"/>
        <v>5863810</v>
      </c>
    </row>
    <row r="149" spans="1:14" ht="16.5" x14ac:dyDescent="0.3">
      <c r="A149" s="170">
        <v>147</v>
      </c>
      <c r="B149" s="174" t="s">
        <v>87</v>
      </c>
      <c r="C149" s="170">
        <v>2106</v>
      </c>
      <c r="D149" s="170" t="s">
        <v>60</v>
      </c>
      <c r="E149" s="171">
        <v>38.85</v>
      </c>
      <c r="F149" s="171">
        <v>0</v>
      </c>
      <c r="G149" s="171">
        <v>0</v>
      </c>
      <c r="H149" s="171">
        <v>0</v>
      </c>
      <c r="I149" s="171">
        <v>3.19</v>
      </c>
      <c r="J149" s="171">
        <v>42.04</v>
      </c>
      <c r="K149" s="171">
        <v>452.52</v>
      </c>
      <c r="L149" s="171">
        <v>497.77200000000005</v>
      </c>
      <c r="M149" s="68">
        <v>8500</v>
      </c>
      <c r="N149" s="68">
        <f t="shared" si="2"/>
        <v>3846420</v>
      </c>
    </row>
    <row r="150" spans="1:14" ht="16.5" x14ac:dyDescent="0.3">
      <c r="A150" s="170">
        <v>148</v>
      </c>
      <c r="B150" s="174" t="s">
        <v>87</v>
      </c>
      <c r="C150" s="170">
        <v>2107</v>
      </c>
      <c r="D150" s="170" t="s">
        <v>60</v>
      </c>
      <c r="E150" s="171">
        <v>38.85</v>
      </c>
      <c r="F150" s="171">
        <v>0</v>
      </c>
      <c r="G150" s="171">
        <v>0</v>
      </c>
      <c r="H150" s="171">
        <v>0</v>
      </c>
      <c r="I150" s="171">
        <v>3.19</v>
      </c>
      <c r="J150" s="171">
        <v>42.04</v>
      </c>
      <c r="K150" s="171">
        <v>452.52</v>
      </c>
      <c r="L150" s="171">
        <v>497.77200000000005</v>
      </c>
      <c r="M150" s="68">
        <v>8500</v>
      </c>
      <c r="N150" s="68">
        <f t="shared" si="2"/>
        <v>3846420</v>
      </c>
    </row>
    <row r="151" spans="1:14" ht="16.5" x14ac:dyDescent="0.3">
      <c r="A151" s="170">
        <v>149</v>
      </c>
      <c r="B151" s="174" t="s">
        <v>87</v>
      </c>
      <c r="C151" s="170">
        <v>2108</v>
      </c>
      <c r="D151" s="170" t="s">
        <v>59</v>
      </c>
      <c r="E151" s="171">
        <v>60.76</v>
      </c>
      <c r="F151" s="171">
        <v>0</v>
      </c>
      <c r="G151" s="171">
        <v>0</v>
      </c>
      <c r="H151" s="171">
        <v>0</v>
      </c>
      <c r="I151" s="171">
        <v>3.33</v>
      </c>
      <c r="J151" s="171">
        <v>64.09</v>
      </c>
      <c r="K151" s="171">
        <v>689.86</v>
      </c>
      <c r="L151" s="171">
        <v>758.84600000000012</v>
      </c>
      <c r="M151" s="68">
        <v>8500</v>
      </c>
      <c r="N151" s="68">
        <f t="shared" si="2"/>
        <v>5863810</v>
      </c>
    </row>
    <row r="152" spans="1:14" ht="16.5" x14ac:dyDescent="0.3">
      <c r="A152" s="170">
        <v>150</v>
      </c>
      <c r="B152" s="174" t="s">
        <v>88</v>
      </c>
      <c r="C152" s="170">
        <v>2201</v>
      </c>
      <c r="D152" s="170" t="s">
        <v>59</v>
      </c>
      <c r="E152" s="171">
        <v>60.76</v>
      </c>
      <c r="F152" s="171">
        <v>0</v>
      </c>
      <c r="G152" s="171">
        <v>0</v>
      </c>
      <c r="H152" s="171">
        <v>0</v>
      </c>
      <c r="I152" s="171">
        <v>3.33</v>
      </c>
      <c r="J152" s="171">
        <v>64.09</v>
      </c>
      <c r="K152" s="171">
        <v>689.86</v>
      </c>
      <c r="L152" s="171">
        <v>758.84600000000012</v>
      </c>
      <c r="M152" s="68">
        <v>8500</v>
      </c>
      <c r="N152" s="68">
        <f t="shared" si="2"/>
        <v>5863810</v>
      </c>
    </row>
    <row r="153" spans="1:14" ht="16.5" x14ac:dyDescent="0.3">
      <c r="A153" s="170">
        <v>151</v>
      </c>
      <c r="B153" s="174" t="s">
        <v>88</v>
      </c>
      <c r="C153" s="170">
        <v>2202</v>
      </c>
      <c r="D153" s="170" t="s">
        <v>60</v>
      </c>
      <c r="E153" s="171">
        <v>41.28</v>
      </c>
      <c r="F153" s="171">
        <v>0</v>
      </c>
      <c r="G153" s="171">
        <v>0</v>
      </c>
      <c r="H153" s="171">
        <v>0</v>
      </c>
      <c r="I153" s="171">
        <v>3.19</v>
      </c>
      <c r="J153" s="171">
        <v>44.47</v>
      </c>
      <c r="K153" s="171">
        <v>478.68</v>
      </c>
      <c r="L153" s="171">
        <v>526.548</v>
      </c>
      <c r="M153" s="68">
        <v>8500</v>
      </c>
      <c r="N153" s="68">
        <f t="shared" si="2"/>
        <v>4068780</v>
      </c>
    </row>
    <row r="154" spans="1:14" ht="16.5" x14ac:dyDescent="0.3">
      <c r="A154" s="170">
        <v>152</v>
      </c>
      <c r="B154" s="174" t="s">
        <v>88</v>
      </c>
      <c r="C154" s="170">
        <v>2204</v>
      </c>
      <c r="D154" s="170" t="s">
        <v>59</v>
      </c>
      <c r="E154" s="83">
        <v>60.76</v>
      </c>
      <c r="F154" s="83">
        <v>0</v>
      </c>
      <c r="G154" s="83">
        <v>0</v>
      </c>
      <c r="H154" s="83">
        <v>0</v>
      </c>
      <c r="I154" s="83">
        <v>3.33</v>
      </c>
      <c r="J154" s="171">
        <v>64.09</v>
      </c>
      <c r="K154" s="171">
        <v>689.86</v>
      </c>
      <c r="L154" s="171">
        <v>758.84600000000012</v>
      </c>
      <c r="M154" s="68">
        <v>8500</v>
      </c>
      <c r="N154" s="68">
        <f t="shared" si="2"/>
        <v>5863810</v>
      </c>
    </row>
    <row r="155" spans="1:14" ht="16.5" x14ac:dyDescent="0.3">
      <c r="A155" s="170">
        <v>153</v>
      </c>
      <c r="B155" s="174" t="s">
        <v>88</v>
      </c>
      <c r="C155" s="170">
        <v>2205</v>
      </c>
      <c r="D155" s="170" t="s">
        <v>59</v>
      </c>
      <c r="E155" s="171">
        <v>60.76</v>
      </c>
      <c r="F155" s="171">
        <v>0</v>
      </c>
      <c r="G155" s="171">
        <v>0</v>
      </c>
      <c r="H155" s="171">
        <v>0</v>
      </c>
      <c r="I155" s="171">
        <v>3.33</v>
      </c>
      <c r="J155" s="171">
        <v>64.09</v>
      </c>
      <c r="K155" s="171">
        <v>689.86</v>
      </c>
      <c r="L155" s="171">
        <v>758.84600000000012</v>
      </c>
      <c r="M155" s="68">
        <v>8500</v>
      </c>
      <c r="N155" s="68">
        <f t="shared" si="2"/>
        <v>5863810</v>
      </c>
    </row>
    <row r="156" spans="1:14" ht="16.5" x14ac:dyDescent="0.3">
      <c r="A156" s="170">
        <v>154</v>
      </c>
      <c r="B156" s="174" t="s">
        <v>88</v>
      </c>
      <c r="C156" s="170">
        <v>2206</v>
      </c>
      <c r="D156" s="170" t="s">
        <v>60</v>
      </c>
      <c r="E156" s="83">
        <v>38.85</v>
      </c>
      <c r="F156" s="83">
        <v>0</v>
      </c>
      <c r="G156" s="83">
        <v>0</v>
      </c>
      <c r="H156" s="83">
        <v>0</v>
      </c>
      <c r="I156" s="83">
        <v>3.19</v>
      </c>
      <c r="J156" s="171">
        <v>42.04</v>
      </c>
      <c r="K156" s="171">
        <v>452.52</v>
      </c>
      <c r="L156" s="171">
        <v>497.77200000000005</v>
      </c>
      <c r="M156" s="68">
        <v>8500</v>
      </c>
      <c r="N156" s="68">
        <f t="shared" si="2"/>
        <v>3846420</v>
      </c>
    </row>
    <row r="157" spans="1:14" ht="16.5" x14ac:dyDescent="0.3">
      <c r="A157" s="170">
        <v>155</v>
      </c>
      <c r="B157" s="174" t="s">
        <v>88</v>
      </c>
      <c r="C157" s="170">
        <v>2207</v>
      </c>
      <c r="D157" s="170" t="s">
        <v>60</v>
      </c>
      <c r="E157" s="171">
        <v>38.85</v>
      </c>
      <c r="F157" s="171">
        <v>0</v>
      </c>
      <c r="G157" s="171">
        <v>0</v>
      </c>
      <c r="H157" s="171">
        <v>0</v>
      </c>
      <c r="I157" s="171">
        <v>3.19</v>
      </c>
      <c r="J157" s="171">
        <v>42.04</v>
      </c>
      <c r="K157" s="171">
        <v>452.52</v>
      </c>
      <c r="L157" s="171">
        <v>497.77200000000005</v>
      </c>
      <c r="M157" s="68">
        <v>8500</v>
      </c>
      <c r="N157" s="68">
        <f t="shared" si="2"/>
        <v>3846420</v>
      </c>
    </row>
    <row r="158" spans="1:14" ht="16.5" x14ac:dyDescent="0.3">
      <c r="A158" s="170">
        <v>156</v>
      </c>
      <c r="B158" s="174" t="s">
        <v>88</v>
      </c>
      <c r="C158" s="170">
        <v>2208</v>
      </c>
      <c r="D158" s="170" t="s">
        <v>59</v>
      </c>
      <c r="E158" s="171">
        <v>60.76</v>
      </c>
      <c r="F158" s="171">
        <v>0</v>
      </c>
      <c r="G158" s="171">
        <v>0</v>
      </c>
      <c r="H158" s="171">
        <v>0</v>
      </c>
      <c r="I158" s="171">
        <v>3.33</v>
      </c>
      <c r="J158" s="171">
        <v>64.09</v>
      </c>
      <c r="K158" s="171">
        <v>689.86</v>
      </c>
      <c r="L158" s="171">
        <v>758.84600000000012</v>
      </c>
      <c r="M158" s="68">
        <v>8500</v>
      </c>
      <c r="N158" s="68">
        <f t="shared" si="2"/>
        <v>5863810</v>
      </c>
    </row>
    <row r="159" spans="1:14" ht="16.5" x14ac:dyDescent="0.3">
      <c r="A159" s="170">
        <v>157</v>
      </c>
      <c r="B159" s="174" t="s">
        <v>89</v>
      </c>
      <c r="C159" s="170">
        <v>2301</v>
      </c>
      <c r="D159" s="170" t="s">
        <v>59</v>
      </c>
      <c r="E159" s="171">
        <v>60.76</v>
      </c>
      <c r="F159" s="171">
        <v>0</v>
      </c>
      <c r="G159" s="171">
        <v>0</v>
      </c>
      <c r="H159" s="171">
        <v>0</v>
      </c>
      <c r="I159" s="171">
        <v>3.33</v>
      </c>
      <c r="J159" s="171">
        <v>64.09</v>
      </c>
      <c r="K159" s="171">
        <v>689.86</v>
      </c>
      <c r="L159" s="171">
        <v>758.84600000000012</v>
      </c>
      <c r="M159" s="68">
        <v>8500</v>
      </c>
      <c r="N159" s="68">
        <f t="shared" si="2"/>
        <v>5863810</v>
      </c>
    </row>
    <row r="160" spans="1:14" ht="16.5" x14ac:dyDescent="0.3">
      <c r="A160" s="170">
        <v>158</v>
      </c>
      <c r="B160" s="174" t="s">
        <v>89</v>
      </c>
      <c r="C160" s="170">
        <v>2302</v>
      </c>
      <c r="D160" s="170" t="s">
        <v>60</v>
      </c>
      <c r="E160" s="171">
        <v>41.28</v>
      </c>
      <c r="F160" s="171">
        <v>0</v>
      </c>
      <c r="G160" s="171">
        <v>0</v>
      </c>
      <c r="H160" s="171">
        <v>0</v>
      </c>
      <c r="I160" s="171">
        <v>3.19</v>
      </c>
      <c r="J160" s="171">
        <v>44.47</v>
      </c>
      <c r="K160" s="171">
        <v>478.68</v>
      </c>
      <c r="L160" s="171">
        <v>526.548</v>
      </c>
      <c r="M160" s="68">
        <v>8500</v>
      </c>
      <c r="N160" s="68">
        <f t="shared" si="2"/>
        <v>4068780</v>
      </c>
    </row>
    <row r="161" spans="1:14" ht="16.5" x14ac:dyDescent="0.3">
      <c r="A161" s="170">
        <v>159</v>
      </c>
      <c r="B161" s="174" t="s">
        <v>89</v>
      </c>
      <c r="C161" s="170">
        <v>2303</v>
      </c>
      <c r="D161" s="170" t="s">
        <v>60</v>
      </c>
      <c r="E161" s="171">
        <v>41.28</v>
      </c>
      <c r="F161" s="171">
        <v>0</v>
      </c>
      <c r="G161" s="171">
        <v>0</v>
      </c>
      <c r="H161" s="171">
        <v>0</v>
      </c>
      <c r="I161" s="171">
        <v>3.19</v>
      </c>
      <c r="J161" s="171">
        <v>44.47</v>
      </c>
      <c r="K161" s="171">
        <v>478.68</v>
      </c>
      <c r="L161" s="171">
        <v>526.548</v>
      </c>
      <c r="M161" s="68">
        <v>8500</v>
      </c>
      <c r="N161" s="68">
        <f t="shared" si="2"/>
        <v>4068780</v>
      </c>
    </row>
    <row r="162" spans="1:14" ht="16.5" x14ac:dyDescent="0.3">
      <c r="A162" s="170">
        <v>160</v>
      </c>
      <c r="B162" s="174" t="s">
        <v>89</v>
      </c>
      <c r="C162" s="170">
        <v>2304</v>
      </c>
      <c r="D162" s="170" t="s">
        <v>59</v>
      </c>
      <c r="E162" s="171">
        <v>60.76</v>
      </c>
      <c r="F162" s="171">
        <v>0</v>
      </c>
      <c r="G162" s="171">
        <v>0</v>
      </c>
      <c r="H162" s="171">
        <v>0</v>
      </c>
      <c r="I162" s="171">
        <v>3.33</v>
      </c>
      <c r="J162" s="171">
        <v>64.09</v>
      </c>
      <c r="K162" s="171">
        <v>689.86</v>
      </c>
      <c r="L162" s="171">
        <v>758.84600000000012</v>
      </c>
      <c r="M162" s="68">
        <v>8500</v>
      </c>
      <c r="N162" s="68">
        <f t="shared" si="2"/>
        <v>5863810</v>
      </c>
    </row>
    <row r="163" spans="1:14" ht="16.5" x14ac:dyDescent="0.3">
      <c r="A163" s="170">
        <v>161</v>
      </c>
      <c r="B163" s="174" t="s">
        <v>89</v>
      </c>
      <c r="C163" s="170">
        <v>2305</v>
      </c>
      <c r="D163" s="170" t="s">
        <v>59</v>
      </c>
      <c r="E163" s="171">
        <v>60.76</v>
      </c>
      <c r="F163" s="171">
        <v>0</v>
      </c>
      <c r="G163" s="171">
        <v>0</v>
      </c>
      <c r="H163" s="171">
        <v>0</v>
      </c>
      <c r="I163" s="171">
        <v>3.33</v>
      </c>
      <c r="J163" s="171">
        <v>64.09</v>
      </c>
      <c r="K163" s="171">
        <v>689.86</v>
      </c>
      <c r="L163" s="171">
        <v>758.84600000000012</v>
      </c>
      <c r="M163" s="68">
        <v>8500</v>
      </c>
      <c r="N163" s="68">
        <f t="shared" si="2"/>
        <v>5863810</v>
      </c>
    </row>
    <row r="164" spans="1:14" ht="16.5" x14ac:dyDescent="0.3">
      <c r="A164" s="170">
        <v>162</v>
      </c>
      <c r="B164" s="174" t="s">
        <v>89</v>
      </c>
      <c r="C164" s="170">
        <v>2306</v>
      </c>
      <c r="D164" s="170" t="s">
        <v>60</v>
      </c>
      <c r="E164" s="171">
        <v>38.85</v>
      </c>
      <c r="F164" s="171">
        <v>0</v>
      </c>
      <c r="G164" s="171">
        <v>0</v>
      </c>
      <c r="H164" s="171">
        <v>0</v>
      </c>
      <c r="I164" s="171">
        <v>3.19</v>
      </c>
      <c r="J164" s="171">
        <v>42.04</v>
      </c>
      <c r="K164" s="171">
        <v>452.52</v>
      </c>
      <c r="L164" s="171">
        <v>497.77200000000005</v>
      </c>
      <c r="M164" s="68">
        <v>8500</v>
      </c>
      <c r="N164" s="68">
        <f t="shared" si="2"/>
        <v>3846420</v>
      </c>
    </row>
    <row r="165" spans="1:14" ht="16.5" x14ac:dyDescent="0.3">
      <c r="A165" s="170">
        <v>163</v>
      </c>
      <c r="B165" s="174" t="s">
        <v>89</v>
      </c>
      <c r="C165" s="170">
        <v>2307</v>
      </c>
      <c r="D165" s="170" t="s">
        <v>60</v>
      </c>
      <c r="E165" s="171">
        <v>38.85</v>
      </c>
      <c r="F165" s="171">
        <v>0</v>
      </c>
      <c r="G165" s="171">
        <v>0</v>
      </c>
      <c r="H165" s="171">
        <v>0</v>
      </c>
      <c r="I165" s="171">
        <v>3.19</v>
      </c>
      <c r="J165" s="171">
        <v>42.04</v>
      </c>
      <c r="K165" s="171">
        <v>452.52</v>
      </c>
      <c r="L165" s="171">
        <v>497.77200000000005</v>
      </c>
      <c r="M165" s="68">
        <v>8500</v>
      </c>
      <c r="N165" s="68">
        <f t="shared" si="2"/>
        <v>3846420</v>
      </c>
    </row>
    <row r="166" spans="1:14" ht="16.5" x14ac:dyDescent="0.3">
      <c r="A166" s="170">
        <v>164</v>
      </c>
      <c r="B166" s="174" t="s">
        <v>89</v>
      </c>
      <c r="C166" s="170">
        <v>2308</v>
      </c>
      <c r="D166" s="170" t="s">
        <v>59</v>
      </c>
      <c r="E166" s="171">
        <v>60.76</v>
      </c>
      <c r="F166" s="171">
        <v>0</v>
      </c>
      <c r="G166" s="171">
        <v>0</v>
      </c>
      <c r="H166" s="171">
        <v>0</v>
      </c>
      <c r="I166" s="171">
        <v>3.33</v>
      </c>
      <c r="J166" s="171">
        <v>64.09</v>
      </c>
      <c r="K166" s="171">
        <v>689.86</v>
      </c>
      <c r="L166" s="171">
        <v>758.84600000000012</v>
      </c>
      <c r="M166" s="68">
        <v>8500</v>
      </c>
      <c r="N166" s="68">
        <f t="shared" si="2"/>
        <v>5863810</v>
      </c>
    </row>
    <row r="167" spans="1:14" ht="16.5" x14ac:dyDescent="0.3">
      <c r="A167" s="217" t="s">
        <v>20</v>
      </c>
      <c r="B167" s="218"/>
      <c r="C167" s="218"/>
      <c r="D167" s="219"/>
      <c r="E167" s="81">
        <f>SUM(E3:E166)</f>
        <v>8304.1800000000167</v>
      </c>
      <c r="F167" s="81">
        <f t="shared" ref="F167:L167" si="3">SUM(F3:F166)</f>
        <v>0</v>
      </c>
      <c r="G167" s="81">
        <f t="shared" si="3"/>
        <v>0</v>
      </c>
      <c r="H167" s="81">
        <f t="shared" si="3"/>
        <v>76.14</v>
      </c>
      <c r="I167" s="81">
        <f t="shared" si="3"/>
        <v>534.91999999999973</v>
      </c>
      <c r="J167" s="81">
        <f t="shared" si="3"/>
        <v>8915.2400000000125</v>
      </c>
      <c r="K167" s="81">
        <f t="shared" si="3"/>
        <v>95963.479999999981</v>
      </c>
      <c r="L167" s="81">
        <f t="shared" si="3"/>
        <v>105559.82799999999</v>
      </c>
      <c r="M167" s="181"/>
      <c r="N167" s="81">
        <f>SUM(N3:N166)</f>
        <v>815689580</v>
      </c>
    </row>
    <row r="171" spans="1:14" ht="15" x14ac:dyDescent="0.25">
      <c r="A171" s="221" t="s">
        <v>211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</row>
    <row r="172" spans="1:14" ht="33" x14ac:dyDescent="0.2">
      <c r="A172" s="145" t="s">
        <v>50</v>
      </c>
      <c r="B172" s="145" t="s">
        <v>33</v>
      </c>
      <c r="C172" s="145" t="s">
        <v>210</v>
      </c>
      <c r="D172" s="145" t="s">
        <v>64</v>
      </c>
      <c r="E172" s="145" t="s">
        <v>182</v>
      </c>
      <c r="F172" s="145" t="s">
        <v>184</v>
      </c>
      <c r="G172" s="145" t="s">
        <v>185</v>
      </c>
      <c r="H172" s="145" t="s">
        <v>186</v>
      </c>
      <c r="I172" s="145" t="s">
        <v>187</v>
      </c>
      <c r="J172" s="145" t="s">
        <v>188</v>
      </c>
      <c r="K172" s="145" t="s">
        <v>189</v>
      </c>
      <c r="L172" s="145" t="s">
        <v>190</v>
      </c>
      <c r="M172" s="71" t="s">
        <v>61</v>
      </c>
      <c r="N172" s="180" t="s">
        <v>204</v>
      </c>
    </row>
    <row r="173" spans="1:14" ht="16.5" x14ac:dyDescent="0.3">
      <c r="A173" s="146">
        <v>1</v>
      </c>
      <c r="B173" s="146" t="s">
        <v>69</v>
      </c>
      <c r="C173" s="146">
        <v>301</v>
      </c>
      <c r="D173" s="146" t="s">
        <v>60</v>
      </c>
      <c r="E173" s="150">
        <v>38.85</v>
      </c>
      <c r="F173" s="150">
        <v>0</v>
      </c>
      <c r="G173" s="150">
        <v>0</v>
      </c>
      <c r="H173" s="150">
        <v>15.96</v>
      </c>
      <c r="I173" s="150">
        <v>3.19</v>
      </c>
      <c r="J173" s="171">
        <v>58</v>
      </c>
      <c r="K173" s="171">
        <v>624.30999999999995</v>
      </c>
      <c r="L173" s="171">
        <v>686.74099999999999</v>
      </c>
      <c r="M173" s="68">
        <v>8500</v>
      </c>
      <c r="N173" s="68">
        <f>ROUND(M173*K173,0)</f>
        <v>5306635</v>
      </c>
    </row>
    <row r="174" spans="1:14" ht="16.5" x14ac:dyDescent="0.3">
      <c r="A174" s="146">
        <v>2</v>
      </c>
      <c r="B174" s="146" t="s">
        <v>69</v>
      </c>
      <c r="C174" s="146">
        <v>302</v>
      </c>
      <c r="D174" s="146" t="s">
        <v>60</v>
      </c>
      <c r="E174" s="150">
        <v>38.85</v>
      </c>
      <c r="F174" s="150">
        <v>0</v>
      </c>
      <c r="G174" s="150">
        <v>0</v>
      </c>
      <c r="H174" s="150">
        <v>15.86</v>
      </c>
      <c r="I174" s="150">
        <v>3.19</v>
      </c>
      <c r="J174" s="171">
        <v>57.9</v>
      </c>
      <c r="K174" s="171">
        <v>623.24</v>
      </c>
      <c r="L174" s="171">
        <v>685.56400000000008</v>
      </c>
      <c r="M174" s="68">
        <v>8500</v>
      </c>
      <c r="N174" s="68">
        <f t="shared" ref="N174:N237" si="4">ROUND(M174*K174,0)</f>
        <v>5297540</v>
      </c>
    </row>
    <row r="175" spans="1:14" ht="16.5" x14ac:dyDescent="0.3">
      <c r="A175" s="146">
        <v>3</v>
      </c>
      <c r="B175" s="146" t="s">
        <v>69</v>
      </c>
      <c r="C175" s="146">
        <v>303</v>
      </c>
      <c r="D175" s="146" t="s">
        <v>60</v>
      </c>
      <c r="E175" s="150">
        <v>41.28</v>
      </c>
      <c r="F175" s="150">
        <v>0</v>
      </c>
      <c r="G175" s="150">
        <v>0</v>
      </c>
      <c r="H175" s="150">
        <v>15.86</v>
      </c>
      <c r="I175" s="150">
        <v>3.19</v>
      </c>
      <c r="J175" s="171">
        <v>60.33</v>
      </c>
      <c r="K175" s="171">
        <v>649.39</v>
      </c>
      <c r="L175" s="171">
        <v>714.32900000000006</v>
      </c>
      <c r="M175" s="68">
        <v>8500</v>
      </c>
      <c r="N175" s="68">
        <f t="shared" si="4"/>
        <v>5519815</v>
      </c>
    </row>
    <row r="176" spans="1:14" ht="16.5" x14ac:dyDescent="0.3">
      <c r="A176" s="146">
        <v>4</v>
      </c>
      <c r="B176" s="146" t="s">
        <v>69</v>
      </c>
      <c r="C176" s="146">
        <v>304</v>
      </c>
      <c r="D176" s="146" t="s">
        <v>60</v>
      </c>
      <c r="E176" s="150">
        <v>41.28</v>
      </c>
      <c r="F176" s="150">
        <v>0</v>
      </c>
      <c r="G176" s="150">
        <v>0</v>
      </c>
      <c r="H176" s="150">
        <v>15.86</v>
      </c>
      <c r="I176" s="150">
        <v>3.19</v>
      </c>
      <c r="J176" s="171">
        <v>60.33</v>
      </c>
      <c r="K176" s="171">
        <v>649.39</v>
      </c>
      <c r="L176" s="171">
        <v>714.32900000000006</v>
      </c>
      <c r="M176" s="68">
        <v>8500</v>
      </c>
      <c r="N176" s="68">
        <f t="shared" si="4"/>
        <v>5519815</v>
      </c>
    </row>
    <row r="177" spans="1:14" ht="16.5" x14ac:dyDescent="0.3">
      <c r="A177" s="146">
        <v>5</v>
      </c>
      <c r="B177" s="146" t="s">
        <v>69</v>
      </c>
      <c r="C177" s="146">
        <v>305</v>
      </c>
      <c r="D177" s="146" t="s">
        <v>60</v>
      </c>
      <c r="E177" s="150">
        <v>38.85</v>
      </c>
      <c r="F177" s="150">
        <v>0</v>
      </c>
      <c r="G177" s="150">
        <v>0</v>
      </c>
      <c r="H177" s="150">
        <v>15.86</v>
      </c>
      <c r="I177" s="150">
        <v>3.19</v>
      </c>
      <c r="J177" s="171">
        <v>57.9</v>
      </c>
      <c r="K177" s="171">
        <v>623.24</v>
      </c>
      <c r="L177" s="171">
        <v>685.56400000000008</v>
      </c>
      <c r="M177" s="68">
        <v>8500</v>
      </c>
      <c r="N177" s="68">
        <f t="shared" si="4"/>
        <v>5297540</v>
      </c>
    </row>
    <row r="178" spans="1:14" ht="16.5" x14ac:dyDescent="0.3">
      <c r="A178" s="146">
        <v>6</v>
      </c>
      <c r="B178" s="146" t="s">
        <v>69</v>
      </c>
      <c r="C178" s="146">
        <v>306</v>
      </c>
      <c r="D178" s="146" t="s">
        <v>60</v>
      </c>
      <c r="E178" s="150">
        <v>38.85</v>
      </c>
      <c r="F178" s="150">
        <v>0</v>
      </c>
      <c r="G178" s="150">
        <v>0</v>
      </c>
      <c r="H178" s="150">
        <v>15.86</v>
      </c>
      <c r="I178" s="150">
        <v>3.19</v>
      </c>
      <c r="J178" s="171">
        <v>57.9</v>
      </c>
      <c r="K178" s="171">
        <v>623.24</v>
      </c>
      <c r="L178" s="171">
        <v>685.56400000000008</v>
      </c>
      <c r="M178" s="68">
        <v>8500</v>
      </c>
      <c r="N178" s="68">
        <f t="shared" si="4"/>
        <v>5297540</v>
      </c>
    </row>
    <row r="179" spans="1:14" ht="16.5" x14ac:dyDescent="0.3">
      <c r="A179" s="146">
        <v>7</v>
      </c>
      <c r="B179" s="146" t="s">
        <v>69</v>
      </c>
      <c r="C179" s="146">
        <v>307</v>
      </c>
      <c r="D179" s="146" t="s">
        <v>60</v>
      </c>
      <c r="E179" s="150">
        <v>38.85</v>
      </c>
      <c r="F179" s="150">
        <v>0</v>
      </c>
      <c r="G179" s="150">
        <v>0</v>
      </c>
      <c r="H179" s="150">
        <v>0</v>
      </c>
      <c r="I179" s="150">
        <v>3.19</v>
      </c>
      <c r="J179" s="171">
        <v>42.04</v>
      </c>
      <c r="K179" s="171">
        <v>452.52</v>
      </c>
      <c r="L179" s="171">
        <v>497.77200000000005</v>
      </c>
      <c r="M179" s="68">
        <v>8500</v>
      </c>
      <c r="N179" s="68">
        <f t="shared" si="4"/>
        <v>3846420</v>
      </c>
    </row>
    <row r="180" spans="1:14" ht="16.5" x14ac:dyDescent="0.3">
      <c r="A180" s="146">
        <v>8</v>
      </c>
      <c r="B180" s="146" t="s">
        <v>69</v>
      </c>
      <c r="C180" s="146">
        <v>308</v>
      </c>
      <c r="D180" s="146" t="s">
        <v>60</v>
      </c>
      <c r="E180" s="150">
        <v>38.85</v>
      </c>
      <c r="F180" s="150">
        <v>0</v>
      </c>
      <c r="G180" s="150">
        <v>0</v>
      </c>
      <c r="H180" s="150">
        <v>0</v>
      </c>
      <c r="I180" s="150">
        <v>3.19</v>
      </c>
      <c r="J180" s="171">
        <v>42.04</v>
      </c>
      <c r="K180" s="171">
        <v>452.52</v>
      </c>
      <c r="L180" s="171">
        <v>497.77200000000005</v>
      </c>
      <c r="M180" s="68">
        <v>8500</v>
      </c>
      <c r="N180" s="68">
        <f t="shared" si="4"/>
        <v>3846420</v>
      </c>
    </row>
    <row r="181" spans="1:14" ht="16.5" x14ac:dyDescent="0.3">
      <c r="A181" s="146">
        <v>9</v>
      </c>
      <c r="B181" s="146" t="s">
        <v>69</v>
      </c>
      <c r="C181" s="146">
        <v>309</v>
      </c>
      <c r="D181" s="146" t="s">
        <v>60</v>
      </c>
      <c r="E181" s="150">
        <v>38.85</v>
      </c>
      <c r="F181" s="150">
        <v>0</v>
      </c>
      <c r="G181" s="150">
        <v>0</v>
      </c>
      <c r="H181" s="150">
        <v>0</v>
      </c>
      <c r="I181" s="150">
        <v>3.19</v>
      </c>
      <c r="J181" s="171">
        <v>42.04</v>
      </c>
      <c r="K181" s="171">
        <v>452.52</v>
      </c>
      <c r="L181" s="171">
        <v>497.77200000000005</v>
      </c>
      <c r="M181" s="68">
        <v>8500</v>
      </c>
      <c r="N181" s="68">
        <f t="shared" si="4"/>
        <v>3846420</v>
      </c>
    </row>
    <row r="182" spans="1:14" ht="16.5" x14ac:dyDescent="0.3">
      <c r="A182" s="146">
        <v>10</v>
      </c>
      <c r="B182" s="146" t="s">
        <v>69</v>
      </c>
      <c r="C182" s="146">
        <v>310</v>
      </c>
      <c r="D182" s="146" t="s">
        <v>60</v>
      </c>
      <c r="E182" s="150">
        <v>38.85</v>
      </c>
      <c r="F182" s="150">
        <v>0</v>
      </c>
      <c r="G182" s="150">
        <v>0</v>
      </c>
      <c r="H182" s="150">
        <v>0</v>
      </c>
      <c r="I182" s="150">
        <v>3.19</v>
      </c>
      <c r="J182" s="171">
        <v>42.04</v>
      </c>
      <c r="K182" s="171">
        <v>452.52</v>
      </c>
      <c r="L182" s="171">
        <v>497.77200000000005</v>
      </c>
      <c r="M182" s="68">
        <v>8500</v>
      </c>
      <c r="N182" s="68">
        <f t="shared" si="4"/>
        <v>3846420</v>
      </c>
    </row>
    <row r="183" spans="1:14" ht="16.5" x14ac:dyDescent="0.3">
      <c r="A183" s="146">
        <v>11</v>
      </c>
      <c r="B183" s="146" t="s">
        <v>69</v>
      </c>
      <c r="C183" s="146">
        <v>311</v>
      </c>
      <c r="D183" s="146" t="s">
        <v>60</v>
      </c>
      <c r="E183" s="150">
        <v>38.85</v>
      </c>
      <c r="F183" s="150">
        <v>0</v>
      </c>
      <c r="G183" s="150">
        <v>0</v>
      </c>
      <c r="H183" s="150">
        <v>0</v>
      </c>
      <c r="I183" s="150">
        <v>3.19</v>
      </c>
      <c r="J183" s="171">
        <v>42.04</v>
      </c>
      <c r="K183" s="171">
        <v>452.52</v>
      </c>
      <c r="L183" s="171">
        <v>497.77200000000005</v>
      </c>
      <c r="M183" s="68">
        <v>8500</v>
      </c>
      <c r="N183" s="68">
        <f t="shared" si="4"/>
        <v>3846420</v>
      </c>
    </row>
    <row r="184" spans="1:14" ht="16.5" x14ac:dyDescent="0.3">
      <c r="A184" s="146">
        <v>12</v>
      </c>
      <c r="B184" s="146" t="s">
        <v>69</v>
      </c>
      <c r="C184" s="146">
        <v>312</v>
      </c>
      <c r="D184" s="146" t="s">
        <v>60</v>
      </c>
      <c r="E184" s="150">
        <v>38.85</v>
      </c>
      <c r="F184" s="150">
        <v>0</v>
      </c>
      <c r="G184" s="150">
        <v>0</v>
      </c>
      <c r="H184" s="150">
        <v>0</v>
      </c>
      <c r="I184" s="150">
        <v>3.19</v>
      </c>
      <c r="J184" s="171">
        <v>42.04</v>
      </c>
      <c r="K184" s="171">
        <v>452.52</v>
      </c>
      <c r="L184" s="171">
        <v>497.77200000000005</v>
      </c>
      <c r="M184" s="68">
        <v>8500</v>
      </c>
      <c r="N184" s="68">
        <f t="shared" si="4"/>
        <v>3846420</v>
      </c>
    </row>
    <row r="185" spans="1:14" ht="16.5" x14ac:dyDescent="0.3">
      <c r="A185" s="146">
        <v>13</v>
      </c>
      <c r="B185" s="146" t="s">
        <v>70</v>
      </c>
      <c r="C185" s="146">
        <v>401</v>
      </c>
      <c r="D185" s="146" t="s">
        <v>60</v>
      </c>
      <c r="E185" s="150">
        <v>38.85</v>
      </c>
      <c r="F185" s="150">
        <v>0</v>
      </c>
      <c r="G185" s="150">
        <v>0</v>
      </c>
      <c r="H185" s="150">
        <v>0</v>
      </c>
      <c r="I185" s="150">
        <v>3.19</v>
      </c>
      <c r="J185" s="171">
        <v>42.04</v>
      </c>
      <c r="K185" s="171">
        <v>452.52</v>
      </c>
      <c r="L185" s="171">
        <v>497.77200000000005</v>
      </c>
      <c r="M185" s="68">
        <v>8500</v>
      </c>
      <c r="N185" s="68">
        <f t="shared" si="4"/>
        <v>3846420</v>
      </c>
    </row>
    <row r="186" spans="1:14" ht="16.5" x14ac:dyDescent="0.3">
      <c r="A186" s="146">
        <v>14</v>
      </c>
      <c r="B186" s="146" t="s">
        <v>70</v>
      </c>
      <c r="C186" s="146">
        <v>402</v>
      </c>
      <c r="D186" s="146" t="s">
        <v>60</v>
      </c>
      <c r="E186" s="150">
        <v>38.85</v>
      </c>
      <c r="F186" s="150">
        <v>0</v>
      </c>
      <c r="G186" s="150">
        <v>0</v>
      </c>
      <c r="H186" s="150">
        <v>0</v>
      </c>
      <c r="I186" s="150">
        <v>3.19</v>
      </c>
      <c r="J186" s="171">
        <v>42.04</v>
      </c>
      <c r="K186" s="171">
        <v>452.52</v>
      </c>
      <c r="L186" s="171">
        <v>497.77200000000005</v>
      </c>
      <c r="M186" s="68">
        <v>8500</v>
      </c>
      <c r="N186" s="68">
        <f t="shared" si="4"/>
        <v>3846420</v>
      </c>
    </row>
    <row r="187" spans="1:14" ht="16.5" x14ac:dyDescent="0.3">
      <c r="A187" s="146">
        <v>15</v>
      </c>
      <c r="B187" s="146" t="s">
        <v>70</v>
      </c>
      <c r="C187" s="146">
        <v>403</v>
      </c>
      <c r="D187" s="146" t="s">
        <v>60</v>
      </c>
      <c r="E187" s="150">
        <v>41.28</v>
      </c>
      <c r="F187" s="150">
        <v>0</v>
      </c>
      <c r="G187" s="150">
        <v>0</v>
      </c>
      <c r="H187" s="150">
        <v>0</v>
      </c>
      <c r="I187" s="150">
        <v>3.19</v>
      </c>
      <c r="J187" s="171">
        <v>44.47</v>
      </c>
      <c r="K187" s="171">
        <v>478.68</v>
      </c>
      <c r="L187" s="171">
        <v>526.548</v>
      </c>
      <c r="M187" s="68">
        <v>8500</v>
      </c>
      <c r="N187" s="68">
        <f t="shared" si="4"/>
        <v>4068780</v>
      </c>
    </row>
    <row r="188" spans="1:14" ht="16.5" x14ac:dyDescent="0.3">
      <c r="A188" s="146">
        <v>16</v>
      </c>
      <c r="B188" s="146" t="s">
        <v>70</v>
      </c>
      <c r="C188" s="146">
        <v>404</v>
      </c>
      <c r="D188" s="146" t="s">
        <v>60</v>
      </c>
      <c r="E188" s="150">
        <v>41.28</v>
      </c>
      <c r="F188" s="150">
        <v>0</v>
      </c>
      <c r="G188" s="150">
        <v>0</v>
      </c>
      <c r="H188" s="150">
        <v>0</v>
      </c>
      <c r="I188" s="150">
        <v>3.19</v>
      </c>
      <c r="J188" s="171">
        <v>44.47</v>
      </c>
      <c r="K188" s="171">
        <v>478.68</v>
      </c>
      <c r="L188" s="171">
        <v>526.548</v>
      </c>
      <c r="M188" s="68">
        <v>8500</v>
      </c>
      <c r="N188" s="68">
        <f t="shared" si="4"/>
        <v>4068780</v>
      </c>
    </row>
    <row r="189" spans="1:14" ht="16.5" x14ac:dyDescent="0.3">
      <c r="A189" s="146">
        <v>17</v>
      </c>
      <c r="B189" s="146" t="s">
        <v>70</v>
      </c>
      <c r="C189" s="146">
        <v>405</v>
      </c>
      <c r="D189" s="146" t="s">
        <v>60</v>
      </c>
      <c r="E189" s="150">
        <v>38.85</v>
      </c>
      <c r="F189" s="150">
        <v>0</v>
      </c>
      <c r="G189" s="150">
        <v>0</v>
      </c>
      <c r="H189" s="150">
        <v>0</v>
      </c>
      <c r="I189" s="150">
        <v>3.19</v>
      </c>
      <c r="J189" s="171">
        <v>42.04</v>
      </c>
      <c r="K189" s="171">
        <v>452.52</v>
      </c>
      <c r="L189" s="171">
        <v>497.77200000000005</v>
      </c>
      <c r="M189" s="68">
        <v>8500</v>
      </c>
      <c r="N189" s="68">
        <f t="shared" si="4"/>
        <v>3846420</v>
      </c>
    </row>
    <row r="190" spans="1:14" ht="16.5" x14ac:dyDescent="0.3">
      <c r="A190" s="146">
        <v>18</v>
      </c>
      <c r="B190" s="146" t="s">
        <v>70</v>
      </c>
      <c r="C190" s="146">
        <v>406</v>
      </c>
      <c r="D190" s="146" t="s">
        <v>60</v>
      </c>
      <c r="E190" s="150">
        <v>38.85</v>
      </c>
      <c r="F190" s="150">
        <v>0</v>
      </c>
      <c r="G190" s="150">
        <v>0</v>
      </c>
      <c r="H190" s="150">
        <v>0</v>
      </c>
      <c r="I190" s="150">
        <v>3.19</v>
      </c>
      <c r="J190" s="171">
        <v>42.04</v>
      </c>
      <c r="K190" s="171">
        <v>452.52</v>
      </c>
      <c r="L190" s="171">
        <v>497.77200000000005</v>
      </c>
      <c r="M190" s="68">
        <v>8500</v>
      </c>
      <c r="N190" s="68">
        <f t="shared" si="4"/>
        <v>3846420</v>
      </c>
    </row>
    <row r="191" spans="1:14" ht="16.5" x14ac:dyDescent="0.3">
      <c r="A191" s="146">
        <v>19</v>
      </c>
      <c r="B191" s="146" t="s">
        <v>70</v>
      </c>
      <c r="C191" s="146">
        <v>407</v>
      </c>
      <c r="D191" s="146" t="s">
        <v>60</v>
      </c>
      <c r="E191" s="150">
        <v>38.85</v>
      </c>
      <c r="F191" s="150">
        <v>0</v>
      </c>
      <c r="G191" s="150">
        <v>0</v>
      </c>
      <c r="H191" s="150">
        <v>0</v>
      </c>
      <c r="I191" s="150">
        <v>3.19</v>
      </c>
      <c r="J191" s="171">
        <v>42.04</v>
      </c>
      <c r="K191" s="171">
        <v>452.52</v>
      </c>
      <c r="L191" s="171">
        <v>497.77200000000005</v>
      </c>
      <c r="M191" s="68">
        <v>8500</v>
      </c>
      <c r="N191" s="68">
        <f t="shared" si="4"/>
        <v>3846420</v>
      </c>
    </row>
    <row r="192" spans="1:14" ht="16.5" x14ac:dyDescent="0.3">
      <c r="A192" s="146">
        <v>20</v>
      </c>
      <c r="B192" s="146" t="s">
        <v>70</v>
      </c>
      <c r="C192" s="146">
        <v>408</v>
      </c>
      <c r="D192" s="146" t="s">
        <v>60</v>
      </c>
      <c r="E192" s="150">
        <v>38.85</v>
      </c>
      <c r="F192" s="150">
        <v>0</v>
      </c>
      <c r="G192" s="150">
        <v>0</v>
      </c>
      <c r="H192" s="150">
        <v>0</v>
      </c>
      <c r="I192" s="150">
        <v>3.19</v>
      </c>
      <c r="J192" s="171">
        <v>42.04</v>
      </c>
      <c r="K192" s="171">
        <v>452.52</v>
      </c>
      <c r="L192" s="171">
        <v>497.77200000000005</v>
      </c>
      <c r="M192" s="68">
        <v>8500</v>
      </c>
      <c r="N192" s="68">
        <f t="shared" si="4"/>
        <v>3846420</v>
      </c>
    </row>
    <row r="193" spans="1:14" ht="16.5" x14ac:dyDescent="0.3">
      <c r="A193" s="146">
        <v>21</v>
      </c>
      <c r="B193" s="146" t="s">
        <v>70</v>
      </c>
      <c r="C193" s="146">
        <v>409</v>
      </c>
      <c r="D193" s="146" t="s">
        <v>60</v>
      </c>
      <c r="E193" s="150">
        <v>38.85</v>
      </c>
      <c r="F193" s="150">
        <v>0</v>
      </c>
      <c r="G193" s="150">
        <v>0</v>
      </c>
      <c r="H193" s="150">
        <v>0</v>
      </c>
      <c r="I193" s="150">
        <v>3.19</v>
      </c>
      <c r="J193" s="171">
        <v>42.04</v>
      </c>
      <c r="K193" s="171">
        <v>452.52</v>
      </c>
      <c r="L193" s="171">
        <v>497.77200000000005</v>
      </c>
      <c r="M193" s="68">
        <v>8500</v>
      </c>
      <c r="N193" s="68">
        <f t="shared" si="4"/>
        <v>3846420</v>
      </c>
    </row>
    <row r="194" spans="1:14" ht="16.5" x14ac:dyDescent="0.3">
      <c r="A194" s="146">
        <v>22</v>
      </c>
      <c r="B194" s="146" t="s">
        <v>70</v>
      </c>
      <c r="C194" s="146">
        <v>410</v>
      </c>
      <c r="D194" s="146" t="s">
        <v>60</v>
      </c>
      <c r="E194" s="150">
        <v>38.85</v>
      </c>
      <c r="F194" s="150">
        <v>0</v>
      </c>
      <c r="G194" s="150">
        <v>0</v>
      </c>
      <c r="H194" s="150">
        <v>0</v>
      </c>
      <c r="I194" s="150">
        <v>3.19</v>
      </c>
      <c r="J194" s="171">
        <v>42.04</v>
      </c>
      <c r="K194" s="171">
        <v>452.52</v>
      </c>
      <c r="L194" s="171">
        <v>497.77200000000005</v>
      </c>
      <c r="M194" s="68">
        <v>8500</v>
      </c>
      <c r="N194" s="68">
        <f t="shared" si="4"/>
        <v>3846420</v>
      </c>
    </row>
    <row r="195" spans="1:14" ht="16.5" x14ac:dyDescent="0.3">
      <c r="A195" s="146">
        <v>23</v>
      </c>
      <c r="B195" s="146" t="s">
        <v>70</v>
      </c>
      <c r="C195" s="146">
        <v>411</v>
      </c>
      <c r="D195" s="146" t="s">
        <v>60</v>
      </c>
      <c r="E195" s="150">
        <v>38.85</v>
      </c>
      <c r="F195" s="150">
        <v>0</v>
      </c>
      <c r="G195" s="150">
        <v>0</v>
      </c>
      <c r="H195" s="150">
        <v>0</v>
      </c>
      <c r="I195" s="150">
        <v>3.19</v>
      </c>
      <c r="J195" s="171">
        <v>42.04</v>
      </c>
      <c r="K195" s="171">
        <v>452.52</v>
      </c>
      <c r="L195" s="171">
        <v>497.77200000000005</v>
      </c>
      <c r="M195" s="68">
        <v>8500</v>
      </c>
      <c r="N195" s="68">
        <f t="shared" si="4"/>
        <v>3846420</v>
      </c>
    </row>
    <row r="196" spans="1:14" ht="16.5" x14ac:dyDescent="0.3">
      <c r="A196" s="146">
        <v>24</v>
      </c>
      <c r="B196" s="146" t="s">
        <v>70</v>
      </c>
      <c r="C196" s="146">
        <v>412</v>
      </c>
      <c r="D196" s="146" t="s">
        <v>60</v>
      </c>
      <c r="E196" s="150">
        <v>38.85</v>
      </c>
      <c r="F196" s="150">
        <v>0</v>
      </c>
      <c r="G196" s="150">
        <v>0</v>
      </c>
      <c r="H196" s="150">
        <v>0</v>
      </c>
      <c r="I196" s="150">
        <v>3.19</v>
      </c>
      <c r="J196" s="171">
        <v>42.04</v>
      </c>
      <c r="K196" s="171">
        <v>452.52</v>
      </c>
      <c r="L196" s="171">
        <v>497.77200000000005</v>
      </c>
      <c r="M196" s="68">
        <v>8500</v>
      </c>
      <c r="N196" s="68">
        <f t="shared" si="4"/>
        <v>3846420</v>
      </c>
    </row>
    <row r="197" spans="1:14" ht="16.5" x14ac:dyDescent="0.3">
      <c r="A197" s="146">
        <v>25</v>
      </c>
      <c r="B197" s="146" t="s">
        <v>71</v>
      </c>
      <c r="C197" s="146">
        <v>501</v>
      </c>
      <c r="D197" s="146" t="s">
        <v>60</v>
      </c>
      <c r="E197" s="150">
        <v>38.85</v>
      </c>
      <c r="F197" s="150">
        <v>0</v>
      </c>
      <c r="G197" s="150">
        <v>0</v>
      </c>
      <c r="H197" s="150">
        <v>0</v>
      </c>
      <c r="I197" s="150">
        <v>3.19</v>
      </c>
      <c r="J197" s="171">
        <v>42.04</v>
      </c>
      <c r="K197" s="171">
        <v>452.52</v>
      </c>
      <c r="L197" s="171">
        <v>497.77200000000005</v>
      </c>
      <c r="M197" s="68">
        <v>8500</v>
      </c>
      <c r="N197" s="68">
        <f t="shared" si="4"/>
        <v>3846420</v>
      </c>
    </row>
    <row r="198" spans="1:14" ht="16.5" x14ac:dyDescent="0.3">
      <c r="A198" s="146">
        <v>26</v>
      </c>
      <c r="B198" s="146" t="s">
        <v>71</v>
      </c>
      <c r="C198" s="146">
        <v>502</v>
      </c>
      <c r="D198" s="146" t="s">
        <v>60</v>
      </c>
      <c r="E198" s="150">
        <v>38.85</v>
      </c>
      <c r="F198" s="150">
        <v>0</v>
      </c>
      <c r="G198" s="150">
        <v>0</v>
      </c>
      <c r="H198" s="150">
        <v>0</v>
      </c>
      <c r="I198" s="150">
        <v>3.19</v>
      </c>
      <c r="J198" s="171">
        <v>42.04</v>
      </c>
      <c r="K198" s="171">
        <v>452.52</v>
      </c>
      <c r="L198" s="171">
        <v>497.77200000000005</v>
      </c>
      <c r="M198" s="68">
        <v>8500</v>
      </c>
      <c r="N198" s="68">
        <f t="shared" si="4"/>
        <v>3846420</v>
      </c>
    </row>
    <row r="199" spans="1:14" ht="16.5" x14ac:dyDescent="0.3">
      <c r="A199" s="146">
        <v>27</v>
      </c>
      <c r="B199" s="146" t="s">
        <v>71</v>
      </c>
      <c r="C199" s="146">
        <v>503</v>
      </c>
      <c r="D199" s="146" t="s">
        <v>60</v>
      </c>
      <c r="E199" s="150">
        <v>41.28</v>
      </c>
      <c r="F199" s="150">
        <v>0</v>
      </c>
      <c r="G199" s="150">
        <v>0</v>
      </c>
      <c r="H199" s="150">
        <v>0</v>
      </c>
      <c r="I199" s="150">
        <v>3.19</v>
      </c>
      <c r="J199" s="171">
        <v>44.47</v>
      </c>
      <c r="K199" s="171">
        <v>478.68</v>
      </c>
      <c r="L199" s="171">
        <v>526.548</v>
      </c>
      <c r="M199" s="68">
        <v>8500</v>
      </c>
      <c r="N199" s="68">
        <f t="shared" si="4"/>
        <v>4068780</v>
      </c>
    </row>
    <row r="200" spans="1:14" ht="16.5" x14ac:dyDescent="0.3">
      <c r="A200" s="146">
        <v>28</v>
      </c>
      <c r="B200" s="146" t="s">
        <v>71</v>
      </c>
      <c r="C200" s="146">
        <v>504</v>
      </c>
      <c r="D200" s="146" t="s">
        <v>60</v>
      </c>
      <c r="E200" s="150">
        <v>41.28</v>
      </c>
      <c r="F200" s="150">
        <v>0</v>
      </c>
      <c r="G200" s="150">
        <v>0</v>
      </c>
      <c r="H200" s="150">
        <v>0</v>
      </c>
      <c r="I200" s="150">
        <v>3.19</v>
      </c>
      <c r="J200" s="171">
        <v>44.47</v>
      </c>
      <c r="K200" s="171">
        <v>478.68</v>
      </c>
      <c r="L200" s="171">
        <v>526.548</v>
      </c>
      <c r="M200" s="68">
        <v>8500</v>
      </c>
      <c r="N200" s="68">
        <f t="shared" si="4"/>
        <v>4068780</v>
      </c>
    </row>
    <row r="201" spans="1:14" ht="16.5" x14ac:dyDescent="0.3">
      <c r="A201" s="146">
        <v>29</v>
      </c>
      <c r="B201" s="146" t="s">
        <v>71</v>
      </c>
      <c r="C201" s="146">
        <v>505</v>
      </c>
      <c r="D201" s="146" t="s">
        <v>60</v>
      </c>
      <c r="E201" s="150">
        <v>38.85</v>
      </c>
      <c r="F201" s="150">
        <v>0</v>
      </c>
      <c r="G201" s="150">
        <v>0</v>
      </c>
      <c r="H201" s="150">
        <v>0</v>
      </c>
      <c r="I201" s="150">
        <v>3.19</v>
      </c>
      <c r="J201" s="171">
        <v>42.04</v>
      </c>
      <c r="K201" s="171">
        <v>452.52</v>
      </c>
      <c r="L201" s="171">
        <v>497.77200000000005</v>
      </c>
      <c r="M201" s="68">
        <v>8500</v>
      </c>
      <c r="N201" s="68">
        <f t="shared" si="4"/>
        <v>3846420</v>
      </c>
    </row>
    <row r="202" spans="1:14" ht="16.5" x14ac:dyDescent="0.3">
      <c r="A202" s="146">
        <v>30</v>
      </c>
      <c r="B202" s="146" t="s">
        <v>71</v>
      </c>
      <c r="C202" s="146">
        <v>506</v>
      </c>
      <c r="D202" s="146" t="s">
        <v>60</v>
      </c>
      <c r="E202" s="150">
        <v>38.85</v>
      </c>
      <c r="F202" s="150">
        <v>0</v>
      </c>
      <c r="G202" s="150">
        <v>0</v>
      </c>
      <c r="H202" s="150">
        <v>0</v>
      </c>
      <c r="I202" s="150">
        <v>3.19</v>
      </c>
      <c r="J202" s="171">
        <v>42.04</v>
      </c>
      <c r="K202" s="171">
        <v>452.52</v>
      </c>
      <c r="L202" s="171">
        <v>497.77200000000005</v>
      </c>
      <c r="M202" s="68">
        <v>8500</v>
      </c>
      <c r="N202" s="68">
        <f t="shared" si="4"/>
        <v>3846420</v>
      </c>
    </row>
    <row r="203" spans="1:14" ht="16.5" x14ac:dyDescent="0.3">
      <c r="A203" s="146">
        <v>31</v>
      </c>
      <c r="B203" s="146" t="s">
        <v>71</v>
      </c>
      <c r="C203" s="146">
        <v>507</v>
      </c>
      <c r="D203" s="146" t="s">
        <v>60</v>
      </c>
      <c r="E203" s="150">
        <v>38.85</v>
      </c>
      <c r="F203" s="150">
        <v>0</v>
      </c>
      <c r="G203" s="150">
        <v>0</v>
      </c>
      <c r="H203" s="150">
        <v>0</v>
      </c>
      <c r="I203" s="150">
        <v>3.19</v>
      </c>
      <c r="J203" s="171">
        <v>42.04</v>
      </c>
      <c r="K203" s="171">
        <v>452.52</v>
      </c>
      <c r="L203" s="171">
        <v>497.77200000000005</v>
      </c>
      <c r="M203" s="68">
        <v>8500</v>
      </c>
      <c r="N203" s="68">
        <f t="shared" si="4"/>
        <v>3846420</v>
      </c>
    </row>
    <row r="204" spans="1:14" ht="16.5" x14ac:dyDescent="0.3">
      <c r="A204" s="146">
        <v>32</v>
      </c>
      <c r="B204" s="146" t="s">
        <v>71</v>
      </c>
      <c r="C204" s="146">
        <v>508</v>
      </c>
      <c r="D204" s="146" t="s">
        <v>60</v>
      </c>
      <c r="E204" s="150">
        <v>38.85</v>
      </c>
      <c r="F204" s="150">
        <v>0</v>
      </c>
      <c r="G204" s="150">
        <v>0</v>
      </c>
      <c r="H204" s="150">
        <v>0</v>
      </c>
      <c r="I204" s="150">
        <v>3.19</v>
      </c>
      <c r="J204" s="171">
        <v>42.04</v>
      </c>
      <c r="K204" s="171">
        <v>452.52</v>
      </c>
      <c r="L204" s="171">
        <v>497.77200000000005</v>
      </c>
      <c r="M204" s="68">
        <v>8500</v>
      </c>
      <c r="N204" s="68">
        <f t="shared" si="4"/>
        <v>3846420</v>
      </c>
    </row>
    <row r="205" spans="1:14" ht="16.5" x14ac:dyDescent="0.3">
      <c r="A205" s="146">
        <v>33</v>
      </c>
      <c r="B205" s="146" t="s">
        <v>71</v>
      </c>
      <c r="C205" s="146">
        <v>509</v>
      </c>
      <c r="D205" s="146" t="s">
        <v>60</v>
      </c>
      <c r="E205" s="150">
        <v>38.85</v>
      </c>
      <c r="F205" s="150">
        <v>0</v>
      </c>
      <c r="G205" s="150">
        <v>0</v>
      </c>
      <c r="H205" s="150">
        <v>0</v>
      </c>
      <c r="I205" s="150">
        <v>3.19</v>
      </c>
      <c r="J205" s="171">
        <v>42.04</v>
      </c>
      <c r="K205" s="171">
        <v>452.52</v>
      </c>
      <c r="L205" s="171">
        <v>497.77200000000005</v>
      </c>
      <c r="M205" s="68">
        <v>8500</v>
      </c>
      <c r="N205" s="68">
        <f t="shared" si="4"/>
        <v>3846420</v>
      </c>
    </row>
    <row r="206" spans="1:14" ht="16.5" x14ac:dyDescent="0.3">
      <c r="A206" s="146">
        <v>34</v>
      </c>
      <c r="B206" s="146" t="s">
        <v>71</v>
      </c>
      <c r="C206" s="146">
        <v>510</v>
      </c>
      <c r="D206" s="146" t="s">
        <v>60</v>
      </c>
      <c r="E206" s="150">
        <v>38.85</v>
      </c>
      <c r="F206" s="150">
        <v>0</v>
      </c>
      <c r="G206" s="150">
        <v>0</v>
      </c>
      <c r="H206" s="150">
        <v>0</v>
      </c>
      <c r="I206" s="150">
        <v>3.19</v>
      </c>
      <c r="J206" s="171">
        <v>42.04</v>
      </c>
      <c r="K206" s="171">
        <v>452.52</v>
      </c>
      <c r="L206" s="171">
        <v>497.77200000000005</v>
      </c>
      <c r="M206" s="68">
        <v>8500</v>
      </c>
      <c r="N206" s="68">
        <f t="shared" si="4"/>
        <v>3846420</v>
      </c>
    </row>
    <row r="207" spans="1:14" ht="16.5" x14ac:dyDescent="0.3">
      <c r="A207" s="146">
        <v>35</v>
      </c>
      <c r="B207" s="146" t="s">
        <v>71</v>
      </c>
      <c r="C207" s="146">
        <v>511</v>
      </c>
      <c r="D207" s="146" t="s">
        <v>60</v>
      </c>
      <c r="E207" s="150">
        <v>38.85</v>
      </c>
      <c r="F207" s="150">
        <v>0</v>
      </c>
      <c r="G207" s="150">
        <v>0</v>
      </c>
      <c r="H207" s="150">
        <v>0</v>
      </c>
      <c r="I207" s="150">
        <v>3.19</v>
      </c>
      <c r="J207" s="171">
        <v>42.04</v>
      </c>
      <c r="K207" s="171">
        <v>452.52</v>
      </c>
      <c r="L207" s="171">
        <v>497.77200000000005</v>
      </c>
      <c r="M207" s="68">
        <v>8500</v>
      </c>
      <c r="N207" s="68">
        <f t="shared" si="4"/>
        <v>3846420</v>
      </c>
    </row>
    <row r="208" spans="1:14" ht="16.5" x14ac:dyDescent="0.3">
      <c r="A208" s="146">
        <v>36</v>
      </c>
      <c r="B208" s="146" t="s">
        <v>71</v>
      </c>
      <c r="C208" s="146">
        <v>512</v>
      </c>
      <c r="D208" s="146" t="s">
        <v>60</v>
      </c>
      <c r="E208" s="150">
        <v>38.85</v>
      </c>
      <c r="F208" s="150">
        <v>0</v>
      </c>
      <c r="G208" s="150">
        <v>0</v>
      </c>
      <c r="H208" s="150">
        <v>0</v>
      </c>
      <c r="I208" s="150">
        <v>3.19</v>
      </c>
      <c r="J208" s="171">
        <v>42.04</v>
      </c>
      <c r="K208" s="171">
        <v>452.52</v>
      </c>
      <c r="L208" s="171">
        <v>497.77200000000005</v>
      </c>
      <c r="M208" s="68">
        <v>8500</v>
      </c>
      <c r="N208" s="68">
        <f t="shared" si="4"/>
        <v>3846420</v>
      </c>
    </row>
    <row r="209" spans="1:14" ht="16.5" x14ac:dyDescent="0.3">
      <c r="A209" s="146">
        <v>37</v>
      </c>
      <c r="B209" s="146" t="s">
        <v>72</v>
      </c>
      <c r="C209" s="146">
        <v>601</v>
      </c>
      <c r="D209" s="146" t="s">
        <v>60</v>
      </c>
      <c r="E209" s="150">
        <v>38.85</v>
      </c>
      <c r="F209" s="150">
        <v>0</v>
      </c>
      <c r="G209" s="150">
        <v>0</v>
      </c>
      <c r="H209" s="150">
        <v>0</v>
      </c>
      <c r="I209" s="150">
        <v>3.19</v>
      </c>
      <c r="J209" s="171">
        <v>42.04</v>
      </c>
      <c r="K209" s="171">
        <v>452.52</v>
      </c>
      <c r="L209" s="171">
        <v>497.77200000000005</v>
      </c>
      <c r="M209" s="68">
        <v>8500</v>
      </c>
      <c r="N209" s="68">
        <f t="shared" si="4"/>
        <v>3846420</v>
      </c>
    </row>
    <row r="210" spans="1:14" ht="16.5" x14ac:dyDescent="0.3">
      <c r="A210" s="146">
        <v>38</v>
      </c>
      <c r="B210" s="146" t="s">
        <v>72</v>
      </c>
      <c r="C210" s="146">
        <v>602</v>
      </c>
      <c r="D210" s="146" t="s">
        <v>60</v>
      </c>
      <c r="E210" s="150">
        <v>38.85</v>
      </c>
      <c r="F210" s="150">
        <v>0</v>
      </c>
      <c r="G210" s="150">
        <v>0</v>
      </c>
      <c r="H210" s="150">
        <v>0</v>
      </c>
      <c r="I210" s="150">
        <v>3.19</v>
      </c>
      <c r="J210" s="171">
        <v>42.04</v>
      </c>
      <c r="K210" s="171">
        <v>452.52</v>
      </c>
      <c r="L210" s="171">
        <v>497.77200000000005</v>
      </c>
      <c r="M210" s="68">
        <v>8500</v>
      </c>
      <c r="N210" s="68">
        <f t="shared" si="4"/>
        <v>3846420</v>
      </c>
    </row>
    <row r="211" spans="1:14" ht="16.5" x14ac:dyDescent="0.3">
      <c r="A211" s="146">
        <v>39</v>
      </c>
      <c r="B211" s="146" t="s">
        <v>72</v>
      </c>
      <c r="C211" s="146">
        <v>603</v>
      </c>
      <c r="D211" s="146" t="s">
        <v>60</v>
      </c>
      <c r="E211" s="150">
        <v>41.28</v>
      </c>
      <c r="F211" s="150">
        <v>0</v>
      </c>
      <c r="G211" s="150">
        <v>0</v>
      </c>
      <c r="H211" s="150">
        <v>0</v>
      </c>
      <c r="I211" s="150">
        <v>3.19</v>
      </c>
      <c r="J211" s="171">
        <v>44.47</v>
      </c>
      <c r="K211" s="171">
        <v>478.68</v>
      </c>
      <c r="L211" s="171">
        <v>526.548</v>
      </c>
      <c r="M211" s="68">
        <v>8500</v>
      </c>
      <c r="N211" s="68">
        <f t="shared" si="4"/>
        <v>4068780</v>
      </c>
    </row>
    <row r="212" spans="1:14" ht="16.5" x14ac:dyDescent="0.3">
      <c r="A212" s="146">
        <v>40</v>
      </c>
      <c r="B212" s="146" t="s">
        <v>72</v>
      </c>
      <c r="C212" s="146">
        <v>604</v>
      </c>
      <c r="D212" s="146" t="s">
        <v>60</v>
      </c>
      <c r="E212" s="150">
        <v>41.28</v>
      </c>
      <c r="F212" s="150">
        <v>0</v>
      </c>
      <c r="G212" s="150">
        <v>0</v>
      </c>
      <c r="H212" s="150">
        <v>0</v>
      </c>
      <c r="I212" s="150">
        <v>3.19</v>
      </c>
      <c r="J212" s="171">
        <v>44.47</v>
      </c>
      <c r="K212" s="171">
        <v>478.68</v>
      </c>
      <c r="L212" s="171">
        <v>526.548</v>
      </c>
      <c r="M212" s="68">
        <v>8500</v>
      </c>
      <c r="N212" s="68">
        <f t="shared" si="4"/>
        <v>4068780</v>
      </c>
    </row>
    <row r="213" spans="1:14" ht="16.5" x14ac:dyDescent="0.3">
      <c r="A213" s="146">
        <v>41</v>
      </c>
      <c r="B213" s="146" t="s">
        <v>72</v>
      </c>
      <c r="C213" s="146">
        <v>605</v>
      </c>
      <c r="D213" s="146" t="s">
        <v>60</v>
      </c>
      <c r="E213" s="150">
        <v>38.85</v>
      </c>
      <c r="F213" s="150">
        <v>0</v>
      </c>
      <c r="G213" s="150">
        <v>0</v>
      </c>
      <c r="H213" s="150">
        <v>0</v>
      </c>
      <c r="I213" s="150">
        <v>3.19</v>
      </c>
      <c r="J213" s="171">
        <v>42.04</v>
      </c>
      <c r="K213" s="171">
        <v>452.52</v>
      </c>
      <c r="L213" s="171">
        <v>497.77200000000005</v>
      </c>
      <c r="M213" s="68">
        <v>8500</v>
      </c>
      <c r="N213" s="68">
        <f t="shared" si="4"/>
        <v>3846420</v>
      </c>
    </row>
    <row r="214" spans="1:14" ht="16.5" x14ac:dyDescent="0.3">
      <c r="A214" s="146">
        <v>42</v>
      </c>
      <c r="B214" s="146" t="s">
        <v>72</v>
      </c>
      <c r="C214" s="146">
        <v>606</v>
      </c>
      <c r="D214" s="146" t="s">
        <v>60</v>
      </c>
      <c r="E214" s="150">
        <v>38.85</v>
      </c>
      <c r="F214" s="150">
        <v>0</v>
      </c>
      <c r="G214" s="150">
        <v>0</v>
      </c>
      <c r="H214" s="150">
        <v>0</v>
      </c>
      <c r="I214" s="150">
        <v>3.19</v>
      </c>
      <c r="J214" s="171">
        <v>42.04</v>
      </c>
      <c r="K214" s="171">
        <v>452.52</v>
      </c>
      <c r="L214" s="171">
        <v>497.77200000000005</v>
      </c>
      <c r="M214" s="68">
        <v>8500</v>
      </c>
      <c r="N214" s="68">
        <f t="shared" si="4"/>
        <v>3846420</v>
      </c>
    </row>
    <row r="215" spans="1:14" ht="16.5" x14ac:dyDescent="0.3">
      <c r="A215" s="146">
        <v>43</v>
      </c>
      <c r="B215" s="146" t="s">
        <v>72</v>
      </c>
      <c r="C215" s="146">
        <v>607</v>
      </c>
      <c r="D215" s="146" t="s">
        <v>60</v>
      </c>
      <c r="E215" s="150">
        <v>38.85</v>
      </c>
      <c r="F215" s="150">
        <v>0</v>
      </c>
      <c r="G215" s="150">
        <v>0</v>
      </c>
      <c r="H215" s="150">
        <v>0</v>
      </c>
      <c r="I215" s="150">
        <v>3.19</v>
      </c>
      <c r="J215" s="171">
        <v>42.04</v>
      </c>
      <c r="K215" s="171">
        <v>452.52</v>
      </c>
      <c r="L215" s="171">
        <v>497.77200000000005</v>
      </c>
      <c r="M215" s="68">
        <v>8500</v>
      </c>
      <c r="N215" s="68">
        <f t="shared" si="4"/>
        <v>3846420</v>
      </c>
    </row>
    <row r="216" spans="1:14" ht="16.5" x14ac:dyDescent="0.3">
      <c r="A216" s="146">
        <v>44</v>
      </c>
      <c r="B216" s="146" t="s">
        <v>72</v>
      </c>
      <c r="C216" s="146">
        <v>608</v>
      </c>
      <c r="D216" s="146" t="s">
        <v>60</v>
      </c>
      <c r="E216" s="150">
        <v>38.85</v>
      </c>
      <c r="F216" s="150">
        <v>0</v>
      </c>
      <c r="G216" s="150">
        <v>0</v>
      </c>
      <c r="H216" s="150">
        <v>0</v>
      </c>
      <c r="I216" s="150">
        <v>3.19</v>
      </c>
      <c r="J216" s="171">
        <v>42.04</v>
      </c>
      <c r="K216" s="171">
        <v>452.52</v>
      </c>
      <c r="L216" s="171">
        <v>497.77200000000005</v>
      </c>
      <c r="M216" s="68">
        <v>8500</v>
      </c>
      <c r="N216" s="68">
        <f t="shared" si="4"/>
        <v>3846420</v>
      </c>
    </row>
    <row r="217" spans="1:14" ht="16.5" x14ac:dyDescent="0.3">
      <c r="A217" s="146">
        <v>45</v>
      </c>
      <c r="B217" s="146" t="s">
        <v>72</v>
      </c>
      <c r="C217" s="146">
        <v>609</v>
      </c>
      <c r="D217" s="146" t="s">
        <v>60</v>
      </c>
      <c r="E217" s="150">
        <v>38.85</v>
      </c>
      <c r="F217" s="150">
        <v>0</v>
      </c>
      <c r="G217" s="150">
        <v>0</v>
      </c>
      <c r="H217" s="150">
        <v>0</v>
      </c>
      <c r="I217" s="150">
        <v>3.19</v>
      </c>
      <c r="J217" s="171">
        <v>42.04</v>
      </c>
      <c r="K217" s="171">
        <v>452.52</v>
      </c>
      <c r="L217" s="171">
        <v>497.77200000000005</v>
      </c>
      <c r="M217" s="68">
        <v>8500</v>
      </c>
      <c r="N217" s="68">
        <f t="shared" si="4"/>
        <v>3846420</v>
      </c>
    </row>
    <row r="218" spans="1:14" ht="16.5" x14ac:dyDescent="0.3">
      <c r="A218" s="146">
        <v>46</v>
      </c>
      <c r="B218" s="146" t="s">
        <v>72</v>
      </c>
      <c r="C218" s="146">
        <v>610</v>
      </c>
      <c r="D218" s="146" t="s">
        <v>60</v>
      </c>
      <c r="E218" s="150">
        <v>38.85</v>
      </c>
      <c r="F218" s="150">
        <v>0</v>
      </c>
      <c r="G218" s="150">
        <v>0</v>
      </c>
      <c r="H218" s="150">
        <v>0</v>
      </c>
      <c r="I218" s="150">
        <v>3.19</v>
      </c>
      <c r="J218" s="171">
        <v>42.04</v>
      </c>
      <c r="K218" s="171">
        <v>452.52</v>
      </c>
      <c r="L218" s="171">
        <v>497.77200000000005</v>
      </c>
      <c r="M218" s="68">
        <v>8500</v>
      </c>
      <c r="N218" s="68">
        <f t="shared" si="4"/>
        <v>3846420</v>
      </c>
    </row>
    <row r="219" spans="1:14" ht="16.5" x14ac:dyDescent="0.3">
      <c r="A219" s="146">
        <v>47</v>
      </c>
      <c r="B219" s="146" t="s">
        <v>72</v>
      </c>
      <c r="C219" s="146">
        <v>611</v>
      </c>
      <c r="D219" s="146" t="s">
        <v>60</v>
      </c>
      <c r="E219" s="150">
        <v>38.85</v>
      </c>
      <c r="F219" s="150">
        <v>0</v>
      </c>
      <c r="G219" s="150">
        <v>0</v>
      </c>
      <c r="H219" s="150">
        <v>0</v>
      </c>
      <c r="I219" s="150">
        <v>3.19</v>
      </c>
      <c r="J219" s="171">
        <v>42.04</v>
      </c>
      <c r="K219" s="171">
        <v>452.52</v>
      </c>
      <c r="L219" s="171">
        <v>497.77200000000005</v>
      </c>
      <c r="M219" s="68">
        <v>8500</v>
      </c>
      <c r="N219" s="68">
        <f t="shared" si="4"/>
        <v>3846420</v>
      </c>
    </row>
    <row r="220" spans="1:14" ht="16.5" x14ac:dyDescent="0.3">
      <c r="A220" s="146">
        <v>48</v>
      </c>
      <c r="B220" s="146" t="s">
        <v>72</v>
      </c>
      <c r="C220" s="146">
        <v>612</v>
      </c>
      <c r="D220" s="146" t="s">
        <v>60</v>
      </c>
      <c r="E220" s="150">
        <v>38.85</v>
      </c>
      <c r="F220" s="150">
        <v>0</v>
      </c>
      <c r="G220" s="150">
        <v>0</v>
      </c>
      <c r="H220" s="150">
        <v>0</v>
      </c>
      <c r="I220" s="150">
        <v>3.19</v>
      </c>
      <c r="J220" s="171">
        <v>42.04</v>
      </c>
      <c r="K220" s="171">
        <v>452.52</v>
      </c>
      <c r="L220" s="171">
        <v>497.77200000000005</v>
      </c>
      <c r="M220" s="68">
        <v>8500</v>
      </c>
      <c r="N220" s="68">
        <f t="shared" si="4"/>
        <v>3846420</v>
      </c>
    </row>
    <row r="221" spans="1:14" ht="16.5" x14ac:dyDescent="0.3">
      <c r="A221" s="146">
        <v>49</v>
      </c>
      <c r="B221" s="146" t="s">
        <v>73</v>
      </c>
      <c r="C221" s="146">
        <v>701</v>
      </c>
      <c r="D221" s="146" t="s">
        <v>60</v>
      </c>
      <c r="E221" s="150">
        <v>38.85</v>
      </c>
      <c r="F221" s="150">
        <v>0</v>
      </c>
      <c r="G221" s="150">
        <v>0</v>
      </c>
      <c r="H221" s="150">
        <v>0</v>
      </c>
      <c r="I221" s="150">
        <v>3.19</v>
      </c>
      <c r="J221" s="171">
        <v>42.04</v>
      </c>
      <c r="K221" s="171">
        <v>452.52</v>
      </c>
      <c r="L221" s="171">
        <v>497.77200000000005</v>
      </c>
      <c r="M221" s="68">
        <v>8500</v>
      </c>
      <c r="N221" s="68">
        <f t="shared" si="4"/>
        <v>3846420</v>
      </c>
    </row>
    <row r="222" spans="1:14" ht="16.5" x14ac:dyDescent="0.3">
      <c r="A222" s="146">
        <v>50</v>
      </c>
      <c r="B222" s="146" t="s">
        <v>73</v>
      </c>
      <c r="C222" s="146">
        <v>702</v>
      </c>
      <c r="D222" s="146" t="s">
        <v>60</v>
      </c>
      <c r="E222" s="150">
        <v>38.85</v>
      </c>
      <c r="F222" s="150">
        <v>0</v>
      </c>
      <c r="G222" s="150">
        <v>0</v>
      </c>
      <c r="H222" s="150">
        <v>0</v>
      </c>
      <c r="I222" s="150">
        <v>3.19</v>
      </c>
      <c r="J222" s="171">
        <v>42.04</v>
      </c>
      <c r="K222" s="171">
        <v>452.52</v>
      </c>
      <c r="L222" s="171">
        <v>497.77200000000005</v>
      </c>
      <c r="M222" s="68">
        <v>8500</v>
      </c>
      <c r="N222" s="68">
        <f t="shared" si="4"/>
        <v>3846420</v>
      </c>
    </row>
    <row r="223" spans="1:14" ht="16.5" x14ac:dyDescent="0.3">
      <c r="A223" s="146">
        <v>51</v>
      </c>
      <c r="B223" s="146" t="s">
        <v>73</v>
      </c>
      <c r="C223" s="146">
        <v>704</v>
      </c>
      <c r="D223" s="146" t="s">
        <v>60</v>
      </c>
      <c r="E223" s="150">
        <v>41.28</v>
      </c>
      <c r="F223" s="150">
        <v>0</v>
      </c>
      <c r="G223" s="150">
        <v>0</v>
      </c>
      <c r="H223" s="150">
        <v>0</v>
      </c>
      <c r="I223" s="150">
        <v>3.19</v>
      </c>
      <c r="J223" s="171">
        <v>44.47</v>
      </c>
      <c r="K223" s="171">
        <v>478.68</v>
      </c>
      <c r="L223" s="171">
        <v>526.548</v>
      </c>
      <c r="M223" s="68">
        <v>8500</v>
      </c>
      <c r="N223" s="68">
        <f t="shared" si="4"/>
        <v>4068780</v>
      </c>
    </row>
    <row r="224" spans="1:14" ht="16.5" x14ac:dyDescent="0.3">
      <c r="A224" s="146">
        <v>52</v>
      </c>
      <c r="B224" s="146" t="s">
        <v>73</v>
      </c>
      <c r="C224" s="146">
        <v>705</v>
      </c>
      <c r="D224" s="146" t="s">
        <v>60</v>
      </c>
      <c r="E224" s="150">
        <v>38.85</v>
      </c>
      <c r="F224" s="150">
        <v>0</v>
      </c>
      <c r="G224" s="150">
        <v>0</v>
      </c>
      <c r="H224" s="150">
        <v>0</v>
      </c>
      <c r="I224" s="150">
        <v>3.19</v>
      </c>
      <c r="J224" s="171">
        <v>42.04</v>
      </c>
      <c r="K224" s="171">
        <v>452.52</v>
      </c>
      <c r="L224" s="171">
        <v>497.77200000000005</v>
      </c>
      <c r="M224" s="68">
        <v>8500</v>
      </c>
      <c r="N224" s="68">
        <f t="shared" si="4"/>
        <v>3846420</v>
      </c>
    </row>
    <row r="225" spans="1:14" ht="16.5" x14ac:dyDescent="0.3">
      <c r="A225" s="146">
        <v>53</v>
      </c>
      <c r="B225" s="146" t="s">
        <v>73</v>
      </c>
      <c r="C225" s="146">
        <v>706</v>
      </c>
      <c r="D225" s="146" t="s">
        <v>60</v>
      </c>
      <c r="E225" s="150">
        <v>38.85</v>
      </c>
      <c r="F225" s="150">
        <v>0</v>
      </c>
      <c r="G225" s="150">
        <v>0</v>
      </c>
      <c r="H225" s="150">
        <v>0</v>
      </c>
      <c r="I225" s="150">
        <v>3.19</v>
      </c>
      <c r="J225" s="171">
        <v>42.04</v>
      </c>
      <c r="K225" s="171">
        <v>452.52</v>
      </c>
      <c r="L225" s="171">
        <v>497.77200000000005</v>
      </c>
      <c r="M225" s="68">
        <v>8500</v>
      </c>
      <c r="N225" s="68">
        <f t="shared" si="4"/>
        <v>3846420</v>
      </c>
    </row>
    <row r="226" spans="1:14" ht="16.5" x14ac:dyDescent="0.3">
      <c r="A226" s="146">
        <v>54</v>
      </c>
      <c r="B226" s="146" t="s">
        <v>73</v>
      </c>
      <c r="C226" s="146">
        <v>707</v>
      </c>
      <c r="D226" s="146" t="s">
        <v>60</v>
      </c>
      <c r="E226" s="150">
        <v>38.85</v>
      </c>
      <c r="F226" s="150">
        <v>0</v>
      </c>
      <c r="G226" s="150">
        <v>0</v>
      </c>
      <c r="H226" s="150">
        <v>0</v>
      </c>
      <c r="I226" s="150">
        <v>3.19</v>
      </c>
      <c r="J226" s="171">
        <v>42.04</v>
      </c>
      <c r="K226" s="171">
        <v>452.52</v>
      </c>
      <c r="L226" s="171">
        <v>497.77200000000005</v>
      </c>
      <c r="M226" s="68">
        <v>8500</v>
      </c>
      <c r="N226" s="68">
        <f t="shared" si="4"/>
        <v>3846420</v>
      </c>
    </row>
    <row r="227" spans="1:14" ht="16.5" x14ac:dyDescent="0.3">
      <c r="A227" s="146">
        <v>55</v>
      </c>
      <c r="B227" s="146" t="s">
        <v>73</v>
      </c>
      <c r="C227" s="146">
        <v>708</v>
      </c>
      <c r="D227" s="146" t="s">
        <v>60</v>
      </c>
      <c r="E227" s="150">
        <v>38.85</v>
      </c>
      <c r="F227" s="150">
        <v>0</v>
      </c>
      <c r="G227" s="150">
        <v>0</v>
      </c>
      <c r="H227" s="150">
        <v>0</v>
      </c>
      <c r="I227" s="150">
        <v>3.19</v>
      </c>
      <c r="J227" s="171">
        <v>42.04</v>
      </c>
      <c r="K227" s="171">
        <v>452.52</v>
      </c>
      <c r="L227" s="171">
        <v>497.77200000000005</v>
      </c>
      <c r="M227" s="68">
        <v>8500</v>
      </c>
      <c r="N227" s="68">
        <f t="shared" si="4"/>
        <v>3846420</v>
      </c>
    </row>
    <row r="228" spans="1:14" ht="16.5" x14ac:dyDescent="0.3">
      <c r="A228" s="146">
        <v>56</v>
      </c>
      <c r="B228" s="146" t="s">
        <v>73</v>
      </c>
      <c r="C228" s="146">
        <v>709</v>
      </c>
      <c r="D228" s="146" t="s">
        <v>60</v>
      </c>
      <c r="E228" s="150">
        <v>38.85</v>
      </c>
      <c r="F228" s="150">
        <v>0</v>
      </c>
      <c r="G228" s="150">
        <v>0</v>
      </c>
      <c r="H228" s="150">
        <v>0</v>
      </c>
      <c r="I228" s="150">
        <v>3.19</v>
      </c>
      <c r="J228" s="171">
        <v>42.04</v>
      </c>
      <c r="K228" s="171">
        <v>452.52</v>
      </c>
      <c r="L228" s="171">
        <v>497.77200000000005</v>
      </c>
      <c r="M228" s="68">
        <v>8500</v>
      </c>
      <c r="N228" s="68">
        <f t="shared" si="4"/>
        <v>3846420</v>
      </c>
    </row>
    <row r="229" spans="1:14" ht="16.5" x14ac:dyDescent="0.3">
      <c r="A229" s="146">
        <v>57</v>
      </c>
      <c r="B229" s="146" t="s">
        <v>73</v>
      </c>
      <c r="C229" s="146">
        <v>710</v>
      </c>
      <c r="D229" s="146" t="s">
        <v>60</v>
      </c>
      <c r="E229" s="150">
        <v>38.85</v>
      </c>
      <c r="F229" s="150">
        <v>0</v>
      </c>
      <c r="G229" s="150">
        <v>0</v>
      </c>
      <c r="H229" s="150">
        <v>0</v>
      </c>
      <c r="I229" s="150">
        <v>3.19</v>
      </c>
      <c r="J229" s="171">
        <v>42.04</v>
      </c>
      <c r="K229" s="171">
        <v>452.52</v>
      </c>
      <c r="L229" s="171">
        <v>497.77200000000005</v>
      </c>
      <c r="M229" s="68">
        <v>8500</v>
      </c>
      <c r="N229" s="68">
        <f t="shared" si="4"/>
        <v>3846420</v>
      </c>
    </row>
    <row r="230" spans="1:14" ht="16.5" x14ac:dyDescent="0.3">
      <c r="A230" s="146">
        <v>58</v>
      </c>
      <c r="B230" s="146" t="s">
        <v>73</v>
      </c>
      <c r="C230" s="146">
        <v>711</v>
      </c>
      <c r="D230" s="146" t="s">
        <v>60</v>
      </c>
      <c r="E230" s="150">
        <v>38.85</v>
      </c>
      <c r="F230" s="150">
        <v>0</v>
      </c>
      <c r="G230" s="150">
        <v>0</v>
      </c>
      <c r="H230" s="150">
        <v>0</v>
      </c>
      <c r="I230" s="150">
        <v>3.19</v>
      </c>
      <c r="J230" s="171">
        <v>42.04</v>
      </c>
      <c r="K230" s="171">
        <v>452.52</v>
      </c>
      <c r="L230" s="171">
        <v>497.77200000000005</v>
      </c>
      <c r="M230" s="68">
        <v>8500</v>
      </c>
      <c r="N230" s="68">
        <f t="shared" si="4"/>
        <v>3846420</v>
      </c>
    </row>
    <row r="231" spans="1:14" ht="16.5" x14ac:dyDescent="0.3">
      <c r="A231" s="146">
        <v>59</v>
      </c>
      <c r="B231" s="146" t="s">
        <v>73</v>
      </c>
      <c r="C231" s="146">
        <v>712</v>
      </c>
      <c r="D231" s="146" t="s">
        <v>60</v>
      </c>
      <c r="E231" s="150">
        <v>38.85</v>
      </c>
      <c r="F231" s="150">
        <v>0</v>
      </c>
      <c r="G231" s="150">
        <v>0</v>
      </c>
      <c r="H231" s="150">
        <v>0</v>
      </c>
      <c r="I231" s="150">
        <v>3.19</v>
      </c>
      <c r="J231" s="171">
        <v>42.04</v>
      </c>
      <c r="K231" s="171">
        <v>452.52</v>
      </c>
      <c r="L231" s="171">
        <v>497.77200000000005</v>
      </c>
      <c r="M231" s="68">
        <v>8500</v>
      </c>
      <c r="N231" s="68">
        <f t="shared" si="4"/>
        <v>3846420</v>
      </c>
    </row>
    <row r="232" spans="1:14" ht="16.5" x14ac:dyDescent="0.3">
      <c r="A232" s="146">
        <v>60</v>
      </c>
      <c r="B232" s="146" t="s">
        <v>74</v>
      </c>
      <c r="C232" s="146">
        <v>801</v>
      </c>
      <c r="D232" s="146" t="s">
        <v>60</v>
      </c>
      <c r="E232" s="150">
        <v>38.85</v>
      </c>
      <c r="F232" s="150">
        <v>0</v>
      </c>
      <c r="G232" s="150">
        <v>0</v>
      </c>
      <c r="H232" s="150">
        <v>0</v>
      </c>
      <c r="I232" s="150">
        <v>3.19</v>
      </c>
      <c r="J232" s="171">
        <v>42.04</v>
      </c>
      <c r="K232" s="171">
        <v>452.52</v>
      </c>
      <c r="L232" s="171">
        <v>497.77200000000005</v>
      </c>
      <c r="M232" s="68">
        <v>8500</v>
      </c>
      <c r="N232" s="68">
        <f t="shared" si="4"/>
        <v>3846420</v>
      </c>
    </row>
    <row r="233" spans="1:14" ht="16.5" x14ac:dyDescent="0.3">
      <c r="A233" s="146">
        <v>61</v>
      </c>
      <c r="B233" s="146" t="s">
        <v>74</v>
      </c>
      <c r="C233" s="146">
        <v>802</v>
      </c>
      <c r="D233" s="146" t="s">
        <v>60</v>
      </c>
      <c r="E233" s="150">
        <v>38.85</v>
      </c>
      <c r="F233" s="150">
        <v>0</v>
      </c>
      <c r="G233" s="150">
        <v>0</v>
      </c>
      <c r="H233" s="150">
        <v>0</v>
      </c>
      <c r="I233" s="150">
        <v>3.19</v>
      </c>
      <c r="J233" s="171">
        <v>42.04</v>
      </c>
      <c r="K233" s="171">
        <v>452.52</v>
      </c>
      <c r="L233" s="171">
        <v>497.77200000000005</v>
      </c>
      <c r="M233" s="68">
        <v>8500</v>
      </c>
      <c r="N233" s="68">
        <f t="shared" si="4"/>
        <v>3846420</v>
      </c>
    </row>
    <row r="234" spans="1:14" ht="16.5" x14ac:dyDescent="0.3">
      <c r="A234" s="146">
        <v>62</v>
      </c>
      <c r="B234" s="146" t="s">
        <v>74</v>
      </c>
      <c r="C234" s="146">
        <v>803</v>
      </c>
      <c r="D234" s="146" t="s">
        <v>60</v>
      </c>
      <c r="E234" s="150">
        <v>41.28</v>
      </c>
      <c r="F234" s="150">
        <v>0</v>
      </c>
      <c r="G234" s="150">
        <v>0</v>
      </c>
      <c r="H234" s="150">
        <v>0</v>
      </c>
      <c r="I234" s="150">
        <v>3.19</v>
      </c>
      <c r="J234" s="171">
        <v>44.47</v>
      </c>
      <c r="K234" s="171">
        <v>478.68</v>
      </c>
      <c r="L234" s="171">
        <v>526.548</v>
      </c>
      <c r="M234" s="68">
        <v>8500</v>
      </c>
      <c r="N234" s="68">
        <f t="shared" si="4"/>
        <v>4068780</v>
      </c>
    </row>
    <row r="235" spans="1:14" ht="16.5" x14ac:dyDescent="0.3">
      <c r="A235" s="146">
        <v>63</v>
      </c>
      <c r="B235" s="146" t="s">
        <v>74</v>
      </c>
      <c r="C235" s="146">
        <v>804</v>
      </c>
      <c r="D235" s="146" t="s">
        <v>60</v>
      </c>
      <c r="E235" s="150">
        <v>41.28</v>
      </c>
      <c r="F235" s="150">
        <v>0</v>
      </c>
      <c r="G235" s="150">
        <v>0</v>
      </c>
      <c r="H235" s="150">
        <v>0</v>
      </c>
      <c r="I235" s="150">
        <v>3.19</v>
      </c>
      <c r="J235" s="171">
        <v>44.47</v>
      </c>
      <c r="K235" s="171">
        <v>478.68</v>
      </c>
      <c r="L235" s="171">
        <v>526.548</v>
      </c>
      <c r="M235" s="68">
        <v>8500</v>
      </c>
      <c r="N235" s="68">
        <f t="shared" si="4"/>
        <v>4068780</v>
      </c>
    </row>
    <row r="236" spans="1:14" ht="16.5" x14ac:dyDescent="0.3">
      <c r="A236" s="146">
        <v>64</v>
      </c>
      <c r="B236" s="146" t="s">
        <v>74</v>
      </c>
      <c r="C236" s="146">
        <v>805</v>
      </c>
      <c r="D236" s="146" t="s">
        <v>60</v>
      </c>
      <c r="E236" s="150">
        <v>38.85</v>
      </c>
      <c r="F236" s="150">
        <v>0</v>
      </c>
      <c r="G236" s="150">
        <v>0</v>
      </c>
      <c r="H236" s="150">
        <v>0</v>
      </c>
      <c r="I236" s="150">
        <v>3.19</v>
      </c>
      <c r="J236" s="171">
        <v>42.04</v>
      </c>
      <c r="K236" s="171">
        <v>452.52</v>
      </c>
      <c r="L236" s="171">
        <v>497.77200000000005</v>
      </c>
      <c r="M236" s="68">
        <v>8500</v>
      </c>
      <c r="N236" s="68">
        <f t="shared" si="4"/>
        <v>3846420</v>
      </c>
    </row>
    <row r="237" spans="1:14" ht="16.5" x14ac:dyDescent="0.3">
      <c r="A237" s="146">
        <v>65</v>
      </c>
      <c r="B237" s="146" t="s">
        <v>74</v>
      </c>
      <c r="C237" s="146">
        <v>806</v>
      </c>
      <c r="D237" s="146" t="s">
        <v>60</v>
      </c>
      <c r="E237" s="150">
        <v>38.85</v>
      </c>
      <c r="F237" s="150">
        <v>0</v>
      </c>
      <c r="G237" s="150">
        <v>0</v>
      </c>
      <c r="H237" s="150">
        <v>0</v>
      </c>
      <c r="I237" s="150">
        <v>3.19</v>
      </c>
      <c r="J237" s="171">
        <v>42.04</v>
      </c>
      <c r="K237" s="171">
        <v>452.52</v>
      </c>
      <c r="L237" s="171">
        <v>497.77200000000005</v>
      </c>
      <c r="M237" s="68">
        <v>8500</v>
      </c>
      <c r="N237" s="68">
        <f t="shared" si="4"/>
        <v>3846420</v>
      </c>
    </row>
    <row r="238" spans="1:14" ht="16.5" x14ac:dyDescent="0.3">
      <c r="A238" s="146">
        <v>66</v>
      </c>
      <c r="B238" s="146" t="s">
        <v>74</v>
      </c>
      <c r="C238" s="146">
        <v>807</v>
      </c>
      <c r="D238" s="146" t="s">
        <v>60</v>
      </c>
      <c r="E238" s="150">
        <v>38.85</v>
      </c>
      <c r="F238" s="150">
        <v>0</v>
      </c>
      <c r="G238" s="150">
        <v>0</v>
      </c>
      <c r="H238" s="150">
        <v>0</v>
      </c>
      <c r="I238" s="150">
        <v>3.19</v>
      </c>
      <c r="J238" s="171">
        <v>42.04</v>
      </c>
      <c r="K238" s="171">
        <v>452.52</v>
      </c>
      <c r="L238" s="171">
        <v>497.77200000000005</v>
      </c>
      <c r="M238" s="68">
        <v>8500</v>
      </c>
      <c r="N238" s="68">
        <f t="shared" ref="N238:N301" si="5">ROUND(M238*K238,0)</f>
        <v>3846420</v>
      </c>
    </row>
    <row r="239" spans="1:14" ht="16.5" x14ac:dyDescent="0.3">
      <c r="A239" s="146">
        <v>67</v>
      </c>
      <c r="B239" s="146" t="s">
        <v>74</v>
      </c>
      <c r="C239" s="146">
        <v>808</v>
      </c>
      <c r="D239" s="146" t="s">
        <v>60</v>
      </c>
      <c r="E239" s="150">
        <v>38.85</v>
      </c>
      <c r="F239" s="150">
        <v>0</v>
      </c>
      <c r="G239" s="150">
        <v>0</v>
      </c>
      <c r="H239" s="150">
        <v>0</v>
      </c>
      <c r="I239" s="150">
        <v>3.19</v>
      </c>
      <c r="J239" s="171">
        <v>42.04</v>
      </c>
      <c r="K239" s="171">
        <v>452.52</v>
      </c>
      <c r="L239" s="171">
        <v>497.77200000000005</v>
      </c>
      <c r="M239" s="68">
        <v>8500</v>
      </c>
      <c r="N239" s="68">
        <f t="shared" si="5"/>
        <v>3846420</v>
      </c>
    </row>
    <row r="240" spans="1:14" ht="16.5" x14ac:dyDescent="0.3">
      <c r="A240" s="146">
        <v>68</v>
      </c>
      <c r="B240" s="146" t="s">
        <v>74</v>
      </c>
      <c r="C240" s="146">
        <v>809</v>
      </c>
      <c r="D240" s="146" t="s">
        <v>60</v>
      </c>
      <c r="E240" s="150">
        <v>38.85</v>
      </c>
      <c r="F240" s="150">
        <v>0</v>
      </c>
      <c r="G240" s="150">
        <v>0</v>
      </c>
      <c r="H240" s="150">
        <v>0</v>
      </c>
      <c r="I240" s="150">
        <v>3.19</v>
      </c>
      <c r="J240" s="171">
        <v>42.04</v>
      </c>
      <c r="K240" s="171">
        <v>452.52</v>
      </c>
      <c r="L240" s="171">
        <v>497.77200000000005</v>
      </c>
      <c r="M240" s="68">
        <v>8500</v>
      </c>
      <c r="N240" s="68">
        <f t="shared" si="5"/>
        <v>3846420</v>
      </c>
    </row>
    <row r="241" spans="1:14" ht="16.5" x14ac:dyDescent="0.3">
      <c r="A241" s="146">
        <v>69</v>
      </c>
      <c r="B241" s="146" t="s">
        <v>74</v>
      </c>
      <c r="C241" s="146">
        <v>810</v>
      </c>
      <c r="D241" s="146" t="s">
        <v>60</v>
      </c>
      <c r="E241" s="150">
        <v>38.85</v>
      </c>
      <c r="F241" s="150">
        <v>0</v>
      </c>
      <c r="G241" s="150">
        <v>0</v>
      </c>
      <c r="H241" s="150">
        <v>0</v>
      </c>
      <c r="I241" s="150">
        <v>3.19</v>
      </c>
      <c r="J241" s="171">
        <v>42.04</v>
      </c>
      <c r="K241" s="171">
        <v>452.52</v>
      </c>
      <c r="L241" s="171">
        <v>497.77200000000005</v>
      </c>
      <c r="M241" s="68">
        <v>8500</v>
      </c>
      <c r="N241" s="68">
        <f t="shared" si="5"/>
        <v>3846420</v>
      </c>
    </row>
    <row r="242" spans="1:14" ht="16.5" x14ac:dyDescent="0.3">
      <c r="A242" s="146">
        <v>70</v>
      </c>
      <c r="B242" s="146" t="s">
        <v>74</v>
      </c>
      <c r="C242" s="146">
        <v>811</v>
      </c>
      <c r="D242" s="146" t="s">
        <v>60</v>
      </c>
      <c r="E242" s="150">
        <v>38.85</v>
      </c>
      <c r="F242" s="150">
        <v>0</v>
      </c>
      <c r="G242" s="150">
        <v>0</v>
      </c>
      <c r="H242" s="150">
        <v>0</v>
      </c>
      <c r="I242" s="150">
        <v>3.19</v>
      </c>
      <c r="J242" s="171">
        <v>42.04</v>
      </c>
      <c r="K242" s="171">
        <v>452.52</v>
      </c>
      <c r="L242" s="171">
        <v>497.77200000000005</v>
      </c>
      <c r="M242" s="68">
        <v>8500</v>
      </c>
      <c r="N242" s="68">
        <f t="shared" si="5"/>
        <v>3846420</v>
      </c>
    </row>
    <row r="243" spans="1:14" ht="16.5" x14ac:dyDescent="0.3">
      <c r="A243" s="146">
        <v>71</v>
      </c>
      <c r="B243" s="146" t="s">
        <v>74</v>
      </c>
      <c r="C243" s="146">
        <v>812</v>
      </c>
      <c r="D243" s="146" t="s">
        <v>60</v>
      </c>
      <c r="E243" s="150">
        <v>38.85</v>
      </c>
      <c r="F243" s="150">
        <v>0</v>
      </c>
      <c r="G243" s="150">
        <v>0</v>
      </c>
      <c r="H243" s="150">
        <v>0</v>
      </c>
      <c r="I243" s="150">
        <v>3.19</v>
      </c>
      <c r="J243" s="171">
        <v>42.04</v>
      </c>
      <c r="K243" s="171">
        <v>452.52</v>
      </c>
      <c r="L243" s="171">
        <v>497.77200000000005</v>
      </c>
      <c r="M243" s="68">
        <v>8500</v>
      </c>
      <c r="N243" s="68">
        <f t="shared" si="5"/>
        <v>3846420</v>
      </c>
    </row>
    <row r="244" spans="1:14" ht="16.5" x14ac:dyDescent="0.3">
      <c r="A244" s="146">
        <v>72</v>
      </c>
      <c r="B244" s="146" t="s">
        <v>75</v>
      </c>
      <c r="C244" s="146">
        <v>901</v>
      </c>
      <c r="D244" s="146" t="s">
        <v>60</v>
      </c>
      <c r="E244" s="150">
        <v>38.85</v>
      </c>
      <c r="F244" s="150">
        <v>0</v>
      </c>
      <c r="G244" s="150">
        <v>0</v>
      </c>
      <c r="H244" s="150">
        <v>0</v>
      </c>
      <c r="I244" s="150">
        <v>3.19</v>
      </c>
      <c r="J244" s="171">
        <v>42.04</v>
      </c>
      <c r="K244" s="171">
        <v>452.52</v>
      </c>
      <c r="L244" s="171">
        <v>497.77200000000005</v>
      </c>
      <c r="M244" s="68">
        <v>8500</v>
      </c>
      <c r="N244" s="68">
        <f t="shared" si="5"/>
        <v>3846420</v>
      </c>
    </row>
    <row r="245" spans="1:14" ht="16.5" x14ac:dyDescent="0.3">
      <c r="A245" s="146">
        <v>73</v>
      </c>
      <c r="B245" s="146" t="s">
        <v>75</v>
      </c>
      <c r="C245" s="146">
        <v>902</v>
      </c>
      <c r="D245" s="146" t="s">
        <v>60</v>
      </c>
      <c r="E245" s="150">
        <v>38.85</v>
      </c>
      <c r="F245" s="150">
        <v>0</v>
      </c>
      <c r="G245" s="150">
        <v>0</v>
      </c>
      <c r="H245" s="150">
        <v>0</v>
      </c>
      <c r="I245" s="150">
        <v>3.19</v>
      </c>
      <c r="J245" s="171">
        <v>42.04</v>
      </c>
      <c r="K245" s="171">
        <v>452.52</v>
      </c>
      <c r="L245" s="171">
        <v>497.77200000000005</v>
      </c>
      <c r="M245" s="68">
        <v>8500</v>
      </c>
      <c r="N245" s="68">
        <f t="shared" si="5"/>
        <v>3846420</v>
      </c>
    </row>
    <row r="246" spans="1:14" ht="16.5" x14ac:dyDescent="0.3">
      <c r="A246" s="146">
        <v>74</v>
      </c>
      <c r="B246" s="146" t="s">
        <v>75</v>
      </c>
      <c r="C246" s="146">
        <v>903</v>
      </c>
      <c r="D246" s="146" t="s">
        <v>60</v>
      </c>
      <c r="E246" s="150">
        <v>41.28</v>
      </c>
      <c r="F246" s="150">
        <v>0</v>
      </c>
      <c r="G246" s="150">
        <v>0</v>
      </c>
      <c r="H246" s="150">
        <v>0</v>
      </c>
      <c r="I246" s="150">
        <v>3.19</v>
      </c>
      <c r="J246" s="171">
        <v>44.47</v>
      </c>
      <c r="K246" s="171">
        <v>478.68</v>
      </c>
      <c r="L246" s="171">
        <v>526.548</v>
      </c>
      <c r="M246" s="68">
        <v>8500</v>
      </c>
      <c r="N246" s="68">
        <f t="shared" si="5"/>
        <v>4068780</v>
      </c>
    </row>
    <row r="247" spans="1:14" ht="16.5" x14ac:dyDescent="0.3">
      <c r="A247" s="146">
        <v>75</v>
      </c>
      <c r="B247" s="146" t="s">
        <v>75</v>
      </c>
      <c r="C247" s="146">
        <v>904</v>
      </c>
      <c r="D247" s="146" t="s">
        <v>60</v>
      </c>
      <c r="E247" s="150">
        <v>41.28</v>
      </c>
      <c r="F247" s="150">
        <v>0</v>
      </c>
      <c r="G247" s="150">
        <v>0</v>
      </c>
      <c r="H247" s="150">
        <v>0</v>
      </c>
      <c r="I247" s="150">
        <v>3.19</v>
      </c>
      <c r="J247" s="171">
        <v>44.47</v>
      </c>
      <c r="K247" s="171">
        <v>478.68</v>
      </c>
      <c r="L247" s="171">
        <v>526.548</v>
      </c>
      <c r="M247" s="68">
        <v>8500</v>
      </c>
      <c r="N247" s="68">
        <f t="shared" si="5"/>
        <v>4068780</v>
      </c>
    </row>
    <row r="248" spans="1:14" ht="16.5" x14ac:dyDescent="0.3">
      <c r="A248" s="146">
        <v>76</v>
      </c>
      <c r="B248" s="146" t="s">
        <v>75</v>
      </c>
      <c r="C248" s="146">
        <v>905</v>
      </c>
      <c r="D248" s="146" t="s">
        <v>60</v>
      </c>
      <c r="E248" s="150">
        <v>38.85</v>
      </c>
      <c r="F248" s="150">
        <v>0</v>
      </c>
      <c r="G248" s="150">
        <v>0</v>
      </c>
      <c r="H248" s="150">
        <v>0</v>
      </c>
      <c r="I248" s="150">
        <v>3.19</v>
      </c>
      <c r="J248" s="171">
        <v>42.04</v>
      </c>
      <c r="K248" s="171">
        <v>452.52</v>
      </c>
      <c r="L248" s="171">
        <v>497.77200000000005</v>
      </c>
      <c r="M248" s="68">
        <v>8500</v>
      </c>
      <c r="N248" s="68">
        <f t="shared" si="5"/>
        <v>3846420</v>
      </c>
    </row>
    <row r="249" spans="1:14" ht="16.5" x14ac:dyDescent="0.3">
      <c r="A249" s="146">
        <v>77</v>
      </c>
      <c r="B249" s="146" t="s">
        <v>75</v>
      </c>
      <c r="C249" s="146">
        <v>906</v>
      </c>
      <c r="D249" s="146" t="s">
        <v>60</v>
      </c>
      <c r="E249" s="150">
        <v>38.85</v>
      </c>
      <c r="F249" s="150">
        <v>0</v>
      </c>
      <c r="G249" s="150">
        <v>0</v>
      </c>
      <c r="H249" s="150">
        <v>0</v>
      </c>
      <c r="I249" s="150">
        <v>3.19</v>
      </c>
      <c r="J249" s="171">
        <v>42.04</v>
      </c>
      <c r="K249" s="171">
        <v>452.52</v>
      </c>
      <c r="L249" s="171">
        <v>497.77200000000005</v>
      </c>
      <c r="M249" s="68">
        <v>8500</v>
      </c>
      <c r="N249" s="68">
        <f t="shared" si="5"/>
        <v>3846420</v>
      </c>
    </row>
    <row r="250" spans="1:14" ht="16.5" x14ac:dyDescent="0.3">
      <c r="A250" s="146">
        <v>78</v>
      </c>
      <c r="B250" s="146" t="s">
        <v>75</v>
      </c>
      <c r="C250" s="146">
        <v>907</v>
      </c>
      <c r="D250" s="146" t="s">
        <v>60</v>
      </c>
      <c r="E250" s="150">
        <v>38.85</v>
      </c>
      <c r="F250" s="150">
        <v>0</v>
      </c>
      <c r="G250" s="150">
        <v>0</v>
      </c>
      <c r="H250" s="150">
        <v>0</v>
      </c>
      <c r="I250" s="150">
        <v>3.19</v>
      </c>
      <c r="J250" s="171">
        <v>42.04</v>
      </c>
      <c r="K250" s="171">
        <v>452.52</v>
      </c>
      <c r="L250" s="171">
        <v>497.77200000000005</v>
      </c>
      <c r="M250" s="68">
        <v>8500</v>
      </c>
      <c r="N250" s="68">
        <f t="shared" si="5"/>
        <v>3846420</v>
      </c>
    </row>
    <row r="251" spans="1:14" ht="16.5" x14ac:dyDescent="0.3">
      <c r="A251" s="146">
        <v>79</v>
      </c>
      <c r="B251" s="146" t="s">
        <v>75</v>
      </c>
      <c r="C251" s="146">
        <v>908</v>
      </c>
      <c r="D251" s="146" t="s">
        <v>60</v>
      </c>
      <c r="E251" s="150">
        <v>38.85</v>
      </c>
      <c r="F251" s="150">
        <v>0</v>
      </c>
      <c r="G251" s="150">
        <v>0</v>
      </c>
      <c r="H251" s="150">
        <v>0</v>
      </c>
      <c r="I251" s="150">
        <v>3.19</v>
      </c>
      <c r="J251" s="171">
        <v>42.04</v>
      </c>
      <c r="K251" s="171">
        <v>452.52</v>
      </c>
      <c r="L251" s="171">
        <v>497.77200000000005</v>
      </c>
      <c r="M251" s="68">
        <v>8500</v>
      </c>
      <c r="N251" s="68">
        <f t="shared" si="5"/>
        <v>3846420</v>
      </c>
    </row>
    <row r="252" spans="1:14" ht="16.5" x14ac:dyDescent="0.3">
      <c r="A252" s="146">
        <v>80</v>
      </c>
      <c r="B252" s="146" t="s">
        <v>75</v>
      </c>
      <c r="C252" s="146">
        <v>909</v>
      </c>
      <c r="D252" s="146" t="s">
        <v>60</v>
      </c>
      <c r="E252" s="150">
        <v>38.85</v>
      </c>
      <c r="F252" s="150">
        <v>0</v>
      </c>
      <c r="G252" s="150">
        <v>0</v>
      </c>
      <c r="H252" s="150">
        <v>0</v>
      </c>
      <c r="I252" s="150">
        <v>3.19</v>
      </c>
      <c r="J252" s="171">
        <v>42.04</v>
      </c>
      <c r="K252" s="171">
        <v>452.52</v>
      </c>
      <c r="L252" s="171">
        <v>497.77200000000005</v>
      </c>
      <c r="M252" s="68">
        <v>8500</v>
      </c>
      <c r="N252" s="68">
        <f t="shared" si="5"/>
        <v>3846420</v>
      </c>
    </row>
    <row r="253" spans="1:14" ht="16.5" x14ac:dyDescent="0.3">
      <c r="A253" s="146">
        <v>81</v>
      </c>
      <c r="B253" s="146" t="s">
        <v>75</v>
      </c>
      <c r="C253" s="146">
        <v>910</v>
      </c>
      <c r="D253" s="146" t="s">
        <v>60</v>
      </c>
      <c r="E253" s="150">
        <v>38.85</v>
      </c>
      <c r="F253" s="150">
        <v>0</v>
      </c>
      <c r="G253" s="150">
        <v>0</v>
      </c>
      <c r="H253" s="150">
        <v>0</v>
      </c>
      <c r="I253" s="150">
        <v>3.19</v>
      </c>
      <c r="J253" s="171">
        <v>42.04</v>
      </c>
      <c r="K253" s="171">
        <v>452.52</v>
      </c>
      <c r="L253" s="171">
        <v>497.77200000000005</v>
      </c>
      <c r="M253" s="68">
        <v>8500</v>
      </c>
      <c r="N253" s="68">
        <f t="shared" si="5"/>
        <v>3846420</v>
      </c>
    </row>
    <row r="254" spans="1:14" ht="16.5" x14ac:dyDescent="0.3">
      <c r="A254" s="146">
        <v>82</v>
      </c>
      <c r="B254" s="146" t="s">
        <v>75</v>
      </c>
      <c r="C254" s="146">
        <v>911</v>
      </c>
      <c r="D254" s="146" t="s">
        <v>60</v>
      </c>
      <c r="E254" s="150">
        <v>38.85</v>
      </c>
      <c r="F254" s="150">
        <v>0</v>
      </c>
      <c r="G254" s="150">
        <v>0</v>
      </c>
      <c r="H254" s="150">
        <v>0</v>
      </c>
      <c r="I254" s="150">
        <v>3.19</v>
      </c>
      <c r="J254" s="171">
        <v>42.04</v>
      </c>
      <c r="K254" s="171">
        <v>452.52</v>
      </c>
      <c r="L254" s="171">
        <v>497.77200000000005</v>
      </c>
      <c r="M254" s="68">
        <v>8500</v>
      </c>
      <c r="N254" s="68">
        <f t="shared" si="5"/>
        <v>3846420</v>
      </c>
    </row>
    <row r="255" spans="1:14" ht="16.5" x14ac:dyDescent="0.3">
      <c r="A255" s="146">
        <v>83</v>
      </c>
      <c r="B255" s="146" t="s">
        <v>75</v>
      </c>
      <c r="C255" s="146">
        <v>912</v>
      </c>
      <c r="D255" s="146" t="s">
        <v>60</v>
      </c>
      <c r="E255" s="150">
        <v>38.85</v>
      </c>
      <c r="F255" s="150">
        <v>0</v>
      </c>
      <c r="G255" s="150">
        <v>0</v>
      </c>
      <c r="H255" s="150">
        <v>0</v>
      </c>
      <c r="I255" s="150">
        <v>3.19</v>
      </c>
      <c r="J255" s="171">
        <v>42.04</v>
      </c>
      <c r="K255" s="171">
        <v>452.52</v>
      </c>
      <c r="L255" s="171">
        <v>497.77200000000005</v>
      </c>
      <c r="M255" s="68">
        <v>8500</v>
      </c>
      <c r="N255" s="68">
        <f t="shared" si="5"/>
        <v>3846420</v>
      </c>
    </row>
    <row r="256" spans="1:14" ht="16.5" x14ac:dyDescent="0.3">
      <c r="A256" s="146">
        <v>84</v>
      </c>
      <c r="B256" s="146" t="s">
        <v>76</v>
      </c>
      <c r="C256" s="146">
        <v>1001</v>
      </c>
      <c r="D256" s="146" t="s">
        <v>60</v>
      </c>
      <c r="E256" s="150">
        <v>38.85</v>
      </c>
      <c r="F256" s="150">
        <v>0</v>
      </c>
      <c r="G256" s="150">
        <v>0</v>
      </c>
      <c r="H256" s="150">
        <v>0</v>
      </c>
      <c r="I256" s="150">
        <v>3.19</v>
      </c>
      <c r="J256" s="171">
        <v>42.04</v>
      </c>
      <c r="K256" s="171">
        <v>452.52</v>
      </c>
      <c r="L256" s="171">
        <v>497.77200000000005</v>
      </c>
      <c r="M256" s="68">
        <v>8500</v>
      </c>
      <c r="N256" s="68">
        <f t="shared" si="5"/>
        <v>3846420</v>
      </c>
    </row>
    <row r="257" spans="1:14" ht="16.5" x14ac:dyDescent="0.3">
      <c r="A257" s="146">
        <v>85</v>
      </c>
      <c r="B257" s="146" t="s">
        <v>76</v>
      </c>
      <c r="C257" s="146">
        <v>1002</v>
      </c>
      <c r="D257" s="146" t="s">
        <v>60</v>
      </c>
      <c r="E257" s="150">
        <v>38.85</v>
      </c>
      <c r="F257" s="150">
        <v>0</v>
      </c>
      <c r="G257" s="150">
        <v>0</v>
      </c>
      <c r="H257" s="150">
        <v>0</v>
      </c>
      <c r="I257" s="150">
        <v>3.19</v>
      </c>
      <c r="J257" s="171">
        <v>42.04</v>
      </c>
      <c r="K257" s="171">
        <v>452.52</v>
      </c>
      <c r="L257" s="171">
        <v>497.77200000000005</v>
      </c>
      <c r="M257" s="68">
        <v>8500</v>
      </c>
      <c r="N257" s="68">
        <f t="shared" si="5"/>
        <v>3846420</v>
      </c>
    </row>
    <row r="258" spans="1:14" ht="16.5" x14ac:dyDescent="0.3">
      <c r="A258" s="146">
        <v>86</v>
      </c>
      <c r="B258" s="146" t="s">
        <v>76</v>
      </c>
      <c r="C258" s="146">
        <v>1003</v>
      </c>
      <c r="D258" s="146" t="s">
        <v>60</v>
      </c>
      <c r="E258" s="150">
        <v>41.28</v>
      </c>
      <c r="F258" s="150">
        <v>0</v>
      </c>
      <c r="G258" s="150">
        <v>0</v>
      </c>
      <c r="H258" s="150">
        <v>0</v>
      </c>
      <c r="I258" s="150">
        <v>3.19</v>
      </c>
      <c r="J258" s="171">
        <v>44.47</v>
      </c>
      <c r="K258" s="171">
        <v>478.68</v>
      </c>
      <c r="L258" s="171">
        <v>526.548</v>
      </c>
      <c r="M258" s="68">
        <v>8500</v>
      </c>
      <c r="N258" s="68">
        <f t="shared" si="5"/>
        <v>4068780</v>
      </c>
    </row>
    <row r="259" spans="1:14" ht="16.5" x14ac:dyDescent="0.3">
      <c r="A259" s="146">
        <v>87</v>
      </c>
      <c r="B259" s="146" t="s">
        <v>76</v>
      </c>
      <c r="C259" s="146">
        <v>1004</v>
      </c>
      <c r="D259" s="146" t="s">
        <v>60</v>
      </c>
      <c r="E259" s="150">
        <v>41.28</v>
      </c>
      <c r="F259" s="150">
        <v>0</v>
      </c>
      <c r="G259" s="150">
        <v>0</v>
      </c>
      <c r="H259" s="150">
        <v>0</v>
      </c>
      <c r="I259" s="150">
        <v>3.19</v>
      </c>
      <c r="J259" s="171">
        <v>44.47</v>
      </c>
      <c r="K259" s="171">
        <v>478.68</v>
      </c>
      <c r="L259" s="171">
        <v>526.548</v>
      </c>
      <c r="M259" s="68">
        <v>8500</v>
      </c>
      <c r="N259" s="68">
        <f t="shared" si="5"/>
        <v>4068780</v>
      </c>
    </row>
    <row r="260" spans="1:14" ht="16.5" x14ac:dyDescent="0.3">
      <c r="A260" s="146">
        <v>88</v>
      </c>
      <c r="B260" s="146" t="s">
        <v>76</v>
      </c>
      <c r="C260" s="146">
        <v>1005</v>
      </c>
      <c r="D260" s="146" t="s">
        <v>60</v>
      </c>
      <c r="E260" s="150">
        <v>38.85</v>
      </c>
      <c r="F260" s="150">
        <v>0</v>
      </c>
      <c r="G260" s="150">
        <v>0</v>
      </c>
      <c r="H260" s="150">
        <v>0</v>
      </c>
      <c r="I260" s="150">
        <v>3.19</v>
      </c>
      <c r="J260" s="171">
        <v>42.04</v>
      </c>
      <c r="K260" s="171">
        <v>452.52</v>
      </c>
      <c r="L260" s="171">
        <v>497.77200000000005</v>
      </c>
      <c r="M260" s="68">
        <v>8500</v>
      </c>
      <c r="N260" s="68">
        <f t="shared" si="5"/>
        <v>3846420</v>
      </c>
    </row>
    <row r="261" spans="1:14" ht="16.5" x14ac:dyDescent="0.3">
      <c r="A261" s="146">
        <v>89</v>
      </c>
      <c r="B261" s="146" t="s">
        <v>76</v>
      </c>
      <c r="C261" s="146">
        <v>1006</v>
      </c>
      <c r="D261" s="146" t="s">
        <v>60</v>
      </c>
      <c r="E261" s="150">
        <v>38.85</v>
      </c>
      <c r="F261" s="150">
        <v>0</v>
      </c>
      <c r="G261" s="150">
        <v>0</v>
      </c>
      <c r="H261" s="150">
        <v>0</v>
      </c>
      <c r="I261" s="150">
        <v>3.19</v>
      </c>
      <c r="J261" s="171">
        <v>42.04</v>
      </c>
      <c r="K261" s="171">
        <v>452.52</v>
      </c>
      <c r="L261" s="171">
        <v>497.77200000000005</v>
      </c>
      <c r="M261" s="68">
        <v>8500</v>
      </c>
      <c r="N261" s="68">
        <f t="shared" si="5"/>
        <v>3846420</v>
      </c>
    </row>
    <row r="262" spans="1:14" ht="16.5" x14ac:dyDescent="0.3">
      <c r="A262" s="146">
        <v>90</v>
      </c>
      <c r="B262" s="146" t="s">
        <v>76</v>
      </c>
      <c r="C262" s="146">
        <v>1007</v>
      </c>
      <c r="D262" s="146" t="s">
        <v>60</v>
      </c>
      <c r="E262" s="150">
        <v>38.85</v>
      </c>
      <c r="F262" s="150">
        <v>0</v>
      </c>
      <c r="G262" s="150">
        <v>0</v>
      </c>
      <c r="H262" s="150">
        <v>0</v>
      </c>
      <c r="I262" s="150">
        <v>3.19</v>
      </c>
      <c r="J262" s="171">
        <v>42.04</v>
      </c>
      <c r="K262" s="171">
        <v>452.52</v>
      </c>
      <c r="L262" s="171">
        <v>497.77200000000005</v>
      </c>
      <c r="M262" s="68">
        <v>8500</v>
      </c>
      <c r="N262" s="68">
        <f t="shared" si="5"/>
        <v>3846420</v>
      </c>
    </row>
    <row r="263" spans="1:14" ht="16.5" x14ac:dyDescent="0.3">
      <c r="A263" s="146">
        <v>91</v>
      </c>
      <c r="B263" s="146" t="s">
        <v>76</v>
      </c>
      <c r="C263" s="146">
        <v>1008</v>
      </c>
      <c r="D263" s="146" t="s">
        <v>60</v>
      </c>
      <c r="E263" s="150">
        <v>38.85</v>
      </c>
      <c r="F263" s="150">
        <v>0</v>
      </c>
      <c r="G263" s="150">
        <v>0</v>
      </c>
      <c r="H263" s="150">
        <v>0</v>
      </c>
      <c r="I263" s="150">
        <v>3.19</v>
      </c>
      <c r="J263" s="171">
        <v>42.04</v>
      </c>
      <c r="K263" s="171">
        <v>452.52</v>
      </c>
      <c r="L263" s="171">
        <v>497.77200000000005</v>
      </c>
      <c r="M263" s="68">
        <v>8500</v>
      </c>
      <c r="N263" s="68">
        <f t="shared" si="5"/>
        <v>3846420</v>
      </c>
    </row>
    <row r="264" spans="1:14" ht="16.5" x14ac:dyDescent="0.3">
      <c r="A264" s="146">
        <v>92</v>
      </c>
      <c r="B264" s="146" t="s">
        <v>76</v>
      </c>
      <c r="C264" s="146">
        <v>1009</v>
      </c>
      <c r="D264" s="146" t="s">
        <v>60</v>
      </c>
      <c r="E264" s="150">
        <v>38.85</v>
      </c>
      <c r="F264" s="150">
        <v>0</v>
      </c>
      <c r="G264" s="150">
        <v>0</v>
      </c>
      <c r="H264" s="150">
        <v>0</v>
      </c>
      <c r="I264" s="150">
        <v>3.19</v>
      </c>
      <c r="J264" s="171">
        <v>42.04</v>
      </c>
      <c r="K264" s="171">
        <v>452.52</v>
      </c>
      <c r="L264" s="171">
        <v>497.77200000000005</v>
      </c>
      <c r="M264" s="68">
        <v>8500</v>
      </c>
      <c r="N264" s="68">
        <f t="shared" si="5"/>
        <v>3846420</v>
      </c>
    </row>
    <row r="265" spans="1:14" ht="16.5" x14ac:dyDescent="0.3">
      <c r="A265" s="146">
        <v>93</v>
      </c>
      <c r="B265" s="146" t="s">
        <v>76</v>
      </c>
      <c r="C265" s="146">
        <v>1010</v>
      </c>
      <c r="D265" s="146" t="s">
        <v>60</v>
      </c>
      <c r="E265" s="150">
        <v>38.85</v>
      </c>
      <c r="F265" s="150">
        <v>0</v>
      </c>
      <c r="G265" s="150">
        <v>0</v>
      </c>
      <c r="H265" s="150">
        <v>0</v>
      </c>
      <c r="I265" s="150">
        <v>3.19</v>
      </c>
      <c r="J265" s="171">
        <v>42.04</v>
      </c>
      <c r="K265" s="171">
        <v>452.52</v>
      </c>
      <c r="L265" s="171">
        <v>497.77200000000005</v>
      </c>
      <c r="M265" s="68">
        <v>8500</v>
      </c>
      <c r="N265" s="68">
        <f t="shared" si="5"/>
        <v>3846420</v>
      </c>
    </row>
    <row r="266" spans="1:14" ht="16.5" x14ac:dyDescent="0.3">
      <c r="A266" s="146">
        <v>94</v>
      </c>
      <c r="B266" s="146" t="s">
        <v>76</v>
      </c>
      <c r="C266" s="146">
        <v>1011</v>
      </c>
      <c r="D266" s="146" t="s">
        <v>60</v>
      </c>
      <c r="E266" s="150">
        <v>38.85</v>
      </c>
      <c r="F266" s="150">
        <v>0</v>
      </c>
      <c r="G266" s="150">
        <v>0</v>
      </c>
      <c r="H266" s="150">
        <v>0</v>
      </c>
      <c r="I266" s="150">
        <v>3.19</v>
      </c>
      <c r="J266" s="171">
        <v>42.04</v>
      </c>
      <c r="K266" s="171">
        <v>452.52</v>
      </c>
      <c r="L266" s="171">
        <v>497.77200000000005</v>
      </c>
      <c r="M266" s="68">
        <v>8500</v>
      </c>
      <c r="N266" s="68">
        <f t="shared" si="5"/>
        <v>3846420</v>
      </c>
    </row>
    <row r="267" spans="1:14" ht="16.5" x14ac:dyDescent="0.3">
      <c r="A267" s="146">
        <v>95</v>
      </c>
      <c r="B267" s="146" t="s">
        <v>76</v>
      </c>
      <c r="C267" s="146">
        <v>1012</v>
      </c>
      <c r="D267" s="146" t="s">
        <v>60</v>
      </c>
      <c r="E267" s="150">
        <v>38.85</v>
      </c>
      <c r="F267" s="150">
        <v>0</v>
      </c>
      <c r="G267" s="150">
        <v>0</v>
      </c>
      <c r="H267" s="150">
        <v>0</v>
      </c>
      <c r="I267" s="150">
        <v>3.19</v>
      </c>
      <c r="J267" s="171">
        <v>42.04</v>
      </c>
      <c r="K267" s="171">
        <v>452.52</v>
      </c>
      <c r="L267" s="171">
        <v>497.77200000000005</v>
      </c>
      <c r="M267" s="68">
        <v>8500</v>
      </c>
      <c r="N267" s="68">
        <f t="shared" si="5"/>
        <v>3846420</v>
      </c>
    </row>
    <row r="268" spans="1:14" ht="16.5" x14ac:dyDescent="0.3">
      <c r="A268" s="146">
        <v>96</v>
      </c>
      <c r="B268" s="146" t="s">
        <v>77</v>
      </c>
      <c r="C268" s="146">
        <v>1101</v>
      </c>
      <c r="D268" s="146" t="s">
        <v>60</v>
      </c>
      <c r="E268" s="150">
        <v>38.85</v>
      </c>
      <c r="F268" s="150">
        <v>0</v>
      </c>
      <c r="G268" s="150">
        <v>0</v>
      </c>
      <c r="H268" s="150">
        <v>0</v>
      </c>
      <c r="I268" s="150">
        <v>3.19</v>
      </c>
      <c r="J268" s="171">
        <v>42.04</v>
      </c>
      <c r="K268" s="171">
        <v>452.52</v>
      </c>
      <c r="L268" s="171">
        <v>497.77200000000005</v>
      </c>
      <c r="M268" s="68">
        <v>8500</v>
      </c>
      <c r="N268" s="68">
        <f t="shared" si="5"/>
        <v>3846420</v>
      </c>
    </row>
    <row r="269" spans="1:14" ht="16.5" x14ac:dyDescent="0.3">
      <c r="A269" s="146">
        <v>97</v>
      </c>
      <c r="B269" s="146" t="s">
        <v>77</v>
      </c>
      <c r="C269" s="146">
        <v>1102</v>
      </c>
      <c r="D269" s="146" t="s">
        <v>60</v>
      </c>
      <c r="E269" s="150">
        <v>38.85</v>
      </c>
      <c r="F269" s="150">
        <v>0</v>
      </c>
      <c r="G269" s="150">
        <v>0</v>
      </c>
      <c r="H269" s="150">
        <v>0</v>
      </c>
      <c r="I269" s="150">
        <v>3.19</v>
      </c>
      <c r="J269" s="171">
        <v>42.04</v>
      </c>
      <c r="K269" s="171">
        <v>452.52</v>
      </c>
      <c r="L269" s="171">
        <v>497.77200000000005</v>
      </c>
      <c r="M269" s="68">
        <v>8500</v>
      </c>
      <c r="N269" s="68">
        <f t="shared" si="5"/>
        <v>3846420</v>
      </c>
    </row>
    <row r="270" spans="1:14" ht="16.5" x14ac:dyDescent="0.3">
      <c r="A270" s="146">
        <v>98</v>
      </c>
      <c r="B270" s="146" t="s">
        <v>77</v>
      </c>
      <c r="C270" s="146">
        <v>1103</v>
      </c>
      <c r="D270" s="146" t="s">
        <v>60</v>
      </c>
      <c r="E270" s="150">
        <v>41.28</v>
      </c>
      <c r="F270" s="150">
        <v>0</v>
      </c>
      <c r="G270" s="150">
        <v>0</v>
      </c>
      <c r="H270" s="150">
        <v>0</v>
      </c>
      <c r="I270" s="150">
        <v>3.19</v>
      </c>
      <c r="J270" s="171">
        <v>44.47</v>
      </c>
      <c r="K270" s="171">
        <v>478.68</v>
      </c>
      <c r="L270" s="171">
        <v>526.548</v>
      </c>
      <c r="M270" s="68">
        <v>8500</v>
      </c>
      <c r="N270" s="68">
        <f t="shared" si="5"/>
        <v>4068780</v>
      </c>
    </row>
    <row r="271" spans="1:14" ht="16.5" x14ac:dyDescent="0.3">
      <c r="A271" s="146">
        <v>99</v>
      </c>
      <c r="B271" s="146" t="s">
        <v>77</v>
      </c>
      <c r="C271" s="146">
        <v>1104</v>
      </c>
      <c r="D271" s="146" t="s">
        <v>60</v>
      </c>
      <c r="E271" s="150">
        <v>41.28</v>
      </c>
      <c r="F271" s="150">
        <v>0</v>
      </c>
      <c r="G271" s="150">
        <v>0</v>
      </c>
      <c r="H271" s="150">
        <v>0</v>
      </c>
      <c r="I271" s="150">
        <v>3.19</v>
      </c>
      <c r="J271" s="171">
        <v>44.47</v>
      </c>
      <c r="K271" s="171">
        <v>478.68</v>
      </c>
      <c r="L271" s="171">
        <v>526.548</v>
      </c>
      <c r="M271" s="68">
        <v>8500</v>
      </c>
      <c r="N271" s="68">
        <f t="shared" si="5"/>
        <v>4068780</v>
      </c>
    </row>
    <row r="272" spans="1:14" ht="16.5" x14ac:dyDescent="0.3">
      <c r="A272" s="146">
        <v>100</v>
      </c>
      <c r="B272" s="146" t="s">
        <v>77</v>
      </c>
      <c r="C272" s="146">
        <v>1105</v>
      </c>
      <c r="D272" s="146" t="s">
        <v>60</v>
      </c>
      <c r="E272" s="150">
        <v>38.85</v>
      </c>
      <c r="F272" s="150">
        <v>0</v>
      </c>
      <c r="G272" s="150">
        <v>0</v>
      </c>
      <c r="H272" s="150">
        <v>0</v>
      </c>
      <c r="I272" s="150">
        <v>3.19</v>
      </c>
      <c r="J272" s="171">
        <v>42.04</v>
      </c>
      <c r="K272" s="171">
        <v>452.52</v>
      </c>
      <c r="L272" s="171">
        <v>497.77200000000005</v>
      </c>
      <c r="M272" s="68">
        <v>8500</v>
      </c>
      <c r="N272" s="68">
        <f t="shared" si="5"/>
        <v>3846420</v>
      </c>
    </row>
    <row r="273" spans="1:14" ht="16.5" x14ac:dyDescent="0.3">
      <c r="A273" s="146">
        <v>101</v>
      </c>
      <c r="B273" s="146" t="s">
        <v>77</v>
      </c>
      <c r="C273" s="146">
        <v>1106</v>
      </c>
      <c r="D273" s="146" t="s">
        <v>60</v>
      </c>
      <c r="E273" s="150">
        <v>38.85</v>
      </c>
      <c r="F273" s="150">
        <v>0</v>
      </c>
      <c r="G273" s="150">
        <v>0</v>
      </c>
      <c r="H273" s="150">
        <v>0</v>
      </c>
      <c r="I273" s="150">
        <v>3.19</v>
      </c>
      <c r="J273" s="171">
        <v>42.04</v>
      </c>
      <c r="K273" s="171">
        <v>452.52</v>
      </c>
      <c r="L273" s="171">
        <v>497.77200000000005</v>
      </c>
      <c r="M273" s="68">
        <v>8500</v>
      </c>
      <c r="N273" s="68">
        <f t="shared" si="5"/>
        <v>3846420</v>
      </c>
    </row>
    <row r="274" spans="1:14" ht="16.5" x14ac:dyDescent="0.3">
      <c r="A274" s="146">
        <v>102</v>
      </c>
      <c r="B274" s="146" t="s">
        <v>77</v>
      </c>
      <c r="C274" s="146">
        <v>1107</v>
      </c>
      <c r="D274" s="146" t="s">
        <v>60</v>
      </c>
      <c r="E274" s="150">
        <v>38.85</v>
      </c>
      <c r="F274" s="150">
        <v>0</v>
      </c>
      <c r="G274" s="150">
        <v>0</v>
      </c>
      <c r="H274" s="150">
        <v>0</v>
      </c>
      <c r="I274" s="150">
        <v>3.19</v>
      </c>
      <c r="J274" s="171">
        <v>42.04</v>
      </c>
      <c r="K274" s="171">
        <v>452.52</v>
      </c>
      <c r="L274" s="171">
        <v>497.77200000000005</v>
      </c>
      <c r="M274" s="68">
        <v>8500</v>
      </c>
      <c r="N274" s="68">
        <f t="shared" si="5"/>
        <v>3846420</v>
      </c>
    </row>
    <row r="275" spans="1:14" ht="16.5" x14ac:dyDescent="0.3">
      <c r="A275" s="146">
        <v>103</v>
      </c>
      <c r="B275" s="146" t="s">
        <v>77</v>
      </c>
      <c r="C275" s="146">
        <v>1108</v>
      </c>
      <c r="D275" s="146" t="s">
        <v>60</v>
      </c>
      <c r="E275" s="150">
        <v>38.85</v>
      </c>
      <c r="F275" s="150">
        <v>0</v>
      </c>
      <c r="G275" s="150">
        <v>0</v>
      </c>
      <c r="H275" s="150">
        <v>0</v>
      </c>
      <c r="I275" s="150">
        <v>3.19</v>
      </c>
      <c r="J275" s="171">
        <v>42.04</v>
      </c>
      <c r="K275" s="171">
        <v>452.52</v>
      </c>
      <c r="L275" s="171">
        <v>497.77200000000005</v>
      </c>
      <c r="M275" s="68">
        <v>8500</v>
      </c>
      <c r="N275" s="68">
        <f t="shared" si="5"/>
        <v>3846420</v>
      </c>
    </row>
    <row r="276" spans="1:14" ht="16.5" x14ac:dyDescent="0.3">
      <c r="A276" s="146">
        <v>104</v>
      </c>
      <c r="B276" s="146" t="s">
        <v>77</v>
      </c>
      <c r="C276" s="146">
        <v>1109</v>
      </c>
      <c r="D276" s="146" t="s">
        <v>60</v>
      </c>
      <c r="E276" s="150">
        <v>38.85</v>
      </c>
      <c r="F276" s="150">
        <v>0</v>
      </c>
      <c r="G276" s="150">
        <v>0</v>
      </c>
      <c r="H276" s="150">
        <v>0</v>
      </c>
      <c r="I276" s="150">
        <v>3.19</v>
      </c>
      <c r="J276" s="171">
        <v>42.04</v>
      </c>
      <c r="K276" s="171">
        <v>452.52</v>
      </c>
      <c r="L276" s="171">
        <v>497.77200000000005</v>
      </c>
      <c r="M276" s="68">
        <v>8500</v>
      </c>
      <c r="N276" s="68">
        <f t="shared" si="5"/>
        <v>3846420</v>
      </c>
    </row>
    <row r="277" spans="1:14" ht="16.5" x14ac:dyDescent="0.3">
      <c r="A277" s="146">
        <v>105</v>
      </c>
      <c r="B277" s="146" t="s">
        <v>77</v>
      </c>
      <c r="C277" s="146">
        <v>1110</v>
      </c>
      <c r="D277" s="146" t="s">
        <v>60</v>
      </c>
      <c r="E277" s="150">
        <v>38.85</v>
      </c>
      <c r="F277" s="150">
        <v>0</v>
      </c>
      <c r="G277" s="150">
        <v>0</v>
      </c>
      <c r="H277" s="150">
        <v>0</v>
      </c>
      <c r="I277" s="150">
        <v>3.19</v>
      </c>
      <c r="J277" s="171">
        <v>42.04</v>
      </c>
      <c r="K277" s="171">
        <v>452.52</v>
      </c>
      <c r="L277" s="171">
        <v>497.77200000000005</v>
      </c>
      <c r="M277" s="68">
        <v>8500</v>
      </c>
      <c r="N277" s="68">
        <f t="shared" si="5"/>
        <v>3846420</v>
      </c>
    </row>
    <row r="278" spans="1:14" ht="16.5" x14ac:dyDescent="0.3">
      <c r="A278" s="146">
        <v>106</v>
      </c>
      <c r="B278" s="146" t="s">
        <v>77</v>
      </c>
      <c r="C278" s="146">
        <v>1111</v>
      </c>
      <c r="D278" s="146" t="s">
        <v>60</v>
      </c>
      <c r="E278" s="150">
        <v>38.85</v>
      </c>
      <c r="F278" s="150">
        <v>0</v>
      </c>
      <c r="G278" s="150">
        <v>0</v>
      </c>
      <c r="H278" s="150">
        <v>0</v>
      </c>
      <c r="I278" s="150">
        <v>3.19</v>
      </c>
      <c r="J278" s="171">
        <v>42.04</v>
      </c>
      <c r="K278" s="171">
        <v>452.52</v>
      </c>
      <c r="L278" s="171">
        <v>497.77200000000005</v>
      </c>
      <c r="M278" s="68">
        <v>8500</v>
      </c>
      <c r="N278" s="68">
        <f t="shared" si="5"/>
        <v>3846420</v>
      </c>
    </row>
    <row r="279" spans="1:14" ht="16.5" x14ac:dyDescent="0.3">
      <c r="A279" s="146">
        <v>107</v>
      </c>
      <c r="B279" s="146" t="s">
        <v>77</v>
      </c>
      <c r="C279" s="146">
        <v>1112</v>
      </c>
      <c r="D279" s="146" t="s">
        <v>60</v>
      </c>
      <c r="E279" s="150">
        <v>38.85</v>
      </c>
      <c r="F279" s="150">
        <v>0</v>
      </c>
      <c r="G279" s="150">
        <v>0</v>
      </c>
      <c r="H279" s="150">
        <v>0</v>
      </c>
      <c r="I279" s="150">
        <v>3.19</v>
      </c>
      <c r="J279" s="171">
        <v>42.04</v>
      </c>
      <c r="K279" s="171">
        <v>452.52</v>
      </c>
      <c r="L279" s="171">
        <v>497.77200000000005</v>
      </c>
      <c r="M279" s="68">
        <v>8500</v>
      </c>
      <c r="N279" s="68">
        <f t="shared" si="5"/>
        <v>3846420</v>
      </c>
    </row>
    <row r="280" spans="1:14" ht="16.5" x14ac:dyDescent="0.3">
      <c r="A280" s="146">
        <v>108</v>
      </c>
      <c r="B280" s="146" t="s">
        <v>78</v>
      </c>
      <c r="C280" s="146">
        <v>1201</v>
      </c>
      <c r="D280" s="146" t="s">
        <v>60</v>
      </c>
      <c r="E280" s="150">
        <v>38.85</v>
      </c>
      <c r="F280" s="150">
        <v>0</v>
      </c>
      <c r="G280" s="150">
        <v>0</v>
      </c>
      <c r="H280" s="150">
        <v>0</v>
      </c>
      <c r="I280" s="150">
        <v>3.19</v>
      </c>
      <c r="J280" s="171">
        <v>42.04</v>
      </c>
      <c r="K280" s="171">
        <v>452.52</v>
      </c>
      <c r="L280" s="171">
        <v>497.77200000000005</v>
      </c>
      <c r="M280" s="68">
        <v>8500</v>
      </c>
      <c r="N280" s="68">
        <f t="shared" si="5"/>
        <v>3846420</v>
      </c>
    </row>
    <row r="281" spans="1:14" ht="16.5" x14ac:dyDescent="0.3">
      <c r="A281" s="146">
        <v>109</v>
      </c>
      <c r="B281" s="146" t="s">
        <v>78</v>
      </c>
      <c r="C281" s="146">
        <v>1202</v>
      </c>
      <c r="D281" s="146" t="s">
        <v>60</v>
      </c>
      <c r="E281" s="150">
        <v>38.85</v>
      </c>
      <c r="F281" s="150">
        <v>0</v>
      </c>
      <c r="G281" s="150">
        <v>0</v>
      </c>
      <c r="H281" s="150">
        <v>0</v>
      </c>
      <c r="I281" s="150">
        <v>3.19</v>
      </c>
      <c r="J281" s="171">
        <v>42.04</v>
      </c>
      <c r="K281" s="171">
        <v>452.52</v>
      </c>
      <c r="L281" s="171">
        <v>497.77200000000005</v>
      </c>
      <c r="M281" s="68">
        <v>8500</v>
      </c>
      <c r="N281" s="68">
        <f t="shared" si="5"/>
        <v>3846420</v>
      </c>
    </row>
    <row r="282" spans="1:14" ht="16.5" x14ac:dyDescent="0.3">
      <c r="A282" s="146">
        <v>110</v>
      </c>
      <c r="B282" s="146" t="s">
        <v>78</v>
      </c>
      <c r="C282" s="146">
        <v>1204</v>
      </c>
      <c r="D282" s="146" t="s">
        <v>60</v>
      </c>
      <c r="E282" s="150">
        <v>41.28</v>
      </c>
      <c r="F282" s="150">
        <v>0</v>
      </c>
      <c r="G282" s="150">
        <v>0</v>
      </c>
      <c r="H282" s="150">
        <v>0</v>
      </c>
      <c r="I282" s="150">
        <v>3.19</v>
      </c>
      <c r="J282" s="171">
        <v>44.47</v>
      </c>
      <c r="K282" s="171">
        <v>478.68</v>
      </c>
      <c r="L282" s="171">
        <v>526.548</v>
      </c>
      <c r="M282" s="68">
        <v>8500</v>
      </c>
      <c r="N282" s="68">
        <f t="shared" si="5"/>
        <v>4068780</v>
      </c>
    </row>
    <row r="283" spans="1:14" ht="16.5" x14ac:dyDescent="0.3">
      <c r="A283" s="146">
        <v>111</v>
      </c>
      <c r="B283" s="146" t="s">
        <v>78</v>
      </c>
      <c r="C283" s="146">
        <v>1205</v>
      </c>
      <c r="D283" s="146" t="s">
        <v>60</v>
      </c>
      <c r="E283" s="150">
        <v>38.85</v>
      </c>
      <c r="F283" s="150">
        <v>0</v>
      </c>
      <c r="G283" s="150">
        <v>0</v>
      </c>
      <c r="H283" s="150">
        <v>0</v>
      </c>
      <c r="I283" s="150">
        <v>3.19</v>
      </c>
      <c r="J283" s="171">
        <v>42.04</v>
      </c>
      <c r="K283" s="171">
        <v>452.52</v>
      </c>
      <c r="L283" s="171">
        <v>497.77200000000005</v>
      </c>
      <c r="M283" s="68">
        <v>8500</v>
      </c>
      <c r="N283" s="68">
        <f t="shared" si="5"/>
        <v>3846420</v>
      </c>
    </row>
    <row r="284" spans="1:14" ht="16.5" x14ac:dyDescent="0.3">
      <c r="A284" s="146">
        <v>112</v>
      </c>
      <c r="B284" s="146" t="s">
        <v>78</v>
      </c>
      <c r="C284" s="146">
        <v>1206</v>
      </c>
      <c r="D284" s="146" t="s">
        <v>60</v>
      </c>
      <c r="E284" s="150">
        <v>38.85</v>
      </c>
      <c r="F284" s="150">
        <v>0</v>
      </c>
      <c r="G284" s="150">
        <v>0</v>
      </c>
      <c r="H284" s="150">
        <v>0</v>
      </c>
      <c r="I284" s="150">
        <v>3.19</v>
      </c>
      <c r="J284" s="171">
        <v>42.04</v>
      </c>
      <c r="K284" s="171">
        <v>452.52</v>
      </c>
      <c r="L284" s="171">
        <v>497.77200000000005</v>
      </c>
      <c r="M284" s="68">
        <v>8500</v>
      </c>
      <c r="N284" s="68">
        <f t="shared" si="5"/>
        <v>3846420</v>
      </c>
    </row>
    <row r="285" spans="1:14" ht="16.5" x14ac:dyDescent="0.3">
      <c r="A285" s="146">
        <v>113</v>
      </c>
      <c r="B285" s="146" t="s">
        <v>78</v>
      </c>
      <c r="C285" s="146">
        <v>1207</v>
      </c>
      <c r="D285" s="146" t="s">
        <v>60</v>
      </c>
      <c r="E285" s="150">
        <v>38.85</v>
      </c>
      <c r="F285" s="150">
        <v>0</v>
      </c>
      <c r="G285" s="150">
        <v>0</v>
      </c>
      <c r="H285" s="150">
        <v>0</v>
      </c>
      <c r="I285" s="150">
        <v>3.19</v>
      </c>
      <c r="J285" s="171">
        <v>42.04</v>
      </c>
      <c r="K285" s="171">
        <v>452.52</v>
      </c>
      <c r="L285" s="171">
        <v>497.77200000000005</v>
      </c>
      <c r="M285" s="68">
        <v>8500</v>
      </c>
      <c r="N285" s="68">
        <f t="shared" si="5"/>
        <v>3846420</v>
      </c>
    </row>
    <row r="286" spans="1:14" ht="16.5" x14ac:dyDescent="0.3">
      <c r="A286" s="146">
        <v>114</v>
      </c>
      <c r="B286" s="146" t="s">
        <v>78</v>
      </c>
      <c r="C286" s="146">
        <v>1208</v>
      </c>
      <c r="D286" s="146" t="s">
        <v>60</v>
      </c>
      <c r="E286" s="150">
        <v>38.85</v>
      </c>
      <c r="F286" s="150">
        <v>0</v>
      </c>
      <c r="G286" s="150">
        <v>0</v>
      </c>
      <c r="H286" s="150">
        <v>0</v>
      </c>
      <c r="I286" s="150">
        <v>3.19</v>
      </c>
      <c r="J286" s="171">
        <v>42.04</v>
      </c>
      <c r="K286" s="171">
        <v>452.52</v>
      </c>
      <c r="L286" s="171">
        <v>497.77200000000005</v>
      </c>
      <c r="M286" s="68">
        <v>8500</v>
      </c>
      <c r="N286" s="68">
        <f t="shared" si="5"/>
        <v>3846420</v>
      </c>
    </row>
    <row r="287" spans="1:14" ht="16.5" x14ac:dyDescent="0.3">
      <c r="A287" s="146">
        <v>115</v>
      </c>
      <c r="B287" s="146" t="s">
        <v>78</v>
      </c>
      <c r="C287" s="146">
        <v>1209</v>
      </c>
      <c r="D287" s="146" t="s">
        <v>60</v>
      </c>
      <c r="E287" s="150">
        <v>38.85</v>
      </c>
      <c r="F287" s="150">
        <v>0</v>
      </c>
      <c r="G287" s="150">
        <v>0</v>
      </c>
      <c r="H287" s="150">
        <v>0</v>
      </c>
      <c r="I287" s="150">
        <v>3.19</v>
      </c>
      <c r="J287" s="171">
        <v>42.04</v>
      </c>
      <c r="K287" s="171">
        <v>452.52</v>
      </c>
      <c r="L287" s="171">
        <v>497.77200000000005</v>
      </c>
      <c r="M287" s="68">
        <v>8500</v>
      </c>
      <c r="N287" s="68">
        <f t="shared" si="5"/>
        <v>3846420</v>
      </c>
    </row>
    <row r="288" spans="1:14" ht="16.5" x14ac:dyDescent="0.3">
      <c r="A288" s="146">
        <v>116</v>
      </c>
      <c r="B288" s="146" t="s">
        <v>78</v>
      </c>
      <c r="C288" s="146">
        <v>1210</v>
      </c>
      <c r="D288" s="146" t="s">
        <v>60</v>
      </c>
      <c r="E288" s="150">
        <v>38.85</v>
      </c>
      <c r="F288" s="150">
        <v>0</v>
      </c>
      <c r="G288" s="150">
        <v>0</v>
      </c>
      <c r="H288" s="150">
        <v>0</v>
      </c>
      <c r="I288" s="150">
        <v>3.19</v>
      </c>
      <c r="J288" s="171">
        <v>42.04</v>
      </c>
      <c r="K288" s="171">
        <v>452.52</v>
      </c>
      <c r="L288" s="171">
        <v>497.77200000000005</v>
      </c>
      <c r="M288" s="68">
        <v>8500</v>
      </c>
      <c r="N288" s="68">
        <f t="shared" si="5"/>
        <v>3846420</v>
      </c>
    </row>
    <row r="289" spans="1:14" ht="16.5" x14ac:dyDescent="0.3">
      <c r="A289" s="146">
        <v>117</v>
      </c>
      <c r="B289" s="146" t="s">
        <v>78</v>
      </c>
      <c r="C289" s="146">
        <v>1211</v>
      </c>
      <c r="D289" s="146" t="s">
        <v>60</v>
      </c>
      <c r="E289" s="150">
        <v>38.85</v>
      </c>
      <c r="F289" s="150">
        <v>0</v>
      </c>
      <c r="G289" s="150">
        <v>0</v>
      </c>
      <c r="H289" s="150">
        <v>0</v>
      </c>
      <c r="I289" s="150">
        <v>3.19</v>
      </c>
      <c r="J289" s="171">
        <v>42.04</v>
      </c>
      <c r="K289" s="171">
        <v>452.52</v>
      </c>
      <c r="L289" s="171">
        <v>497.77200000000005</v>
      </c>
      <c r="M289" s="68">
        <v>8500</v>
      </c>
      <c r="N289" s="68">
        <f t="shared" si="5"/>
        <v>3846420</v>
      </c>
    </row>
    <row r="290" spans="1:14" ht="16.5" x14ac:dyDescent="0.3">
      <c r="A290" s="146">
        <v>118</v>
      </c>
      <c r="B290" s="146" t="s">
        <v>78</v>
      </c>
      <c r="C290" s="146">
        <v>1212</v>
      </c>
      <c r="D290" s="146" t="s">
        <v>60</v>
      </c>
      <c r="E290" s="150">
        <v>38.85</v>
      </c>
      <c r="F290" s="150">
        <v>0</v>
      </c>
      <c r="G290" s="150">
        <v>0</v>
      </c>
      <c r="H290" s="150">
        <v>0</v>
      </c>
      <c r="I290" s="150">
        <v>3.19</v>
      </c>
      <c r="J290" s="171">
        <v>42.04</v>
      </c>
      <c r="K290" s="171">
        <v>452.52</v>
      </c>
      <c r="L290" s="171">
        <v>497.77200000000005</v>
      </c>
      <c r="M290" s="68">
        <v>8500</v>
      </c>
      <c r="N290" s="68">
        <f t="shared" si="5"/>
        <v>3846420</v>
      </c>
    </row>
    <row r="291" spans="1:14" ht="16.5" x14ac:dyDescent="0.3">
      <c r="A291" s="146">
        <v>119</v>
      </c>
      <c r="B291" s="146" t="s">
        <v>79</v>
      </c>
      <c r="C291" s="146">
        <v>1301</v>
      </c>
      <c r="D291" s="146" t="s">
        <v>60</v>
      </c>
      <c r="E291" s="150">
        <v>38.85</v>
      </c>
      <c r="F291" s="150">
        <v>0</v>
      </c>
      <c r="G291" s="150">
        <v>0</v>
      </c>
      <c r="H291" s="150">
        <v>0</v>
      </c>
      <c r="I291" s="150">
        <v>3.19</v>
      </c>
      <c r="J291" s="171">
        <v>42.04</v>
      </c>
      <c r="K291" s="171">
        <v>452.52</v>
      </c>
      <c r="L291" s="171">
        <v>497.77200000000005</v>
      </c>
      <c r="M291" s="68">
        <v>8500</v>
      </c>
      <c r="N291" s="68">
        <f t="shared" si="5"/>
        <v>3846420</v>
      </c>
    </row>
    <row r="292" spans="1:14" ht="16.5" x14ac:dyDescent="0.3">
      <c r="A292" s="146">
        <v>120</v>
      </c>
      <c r="B292" s="146" t="s">
        <v>79</v>
      </c>
      <c r="C292" s="146">
        <v>1302</v>
      </c>
      <c r="D292" s="146" t="s">
        <v>60</v>
      </c>
      <c r="E292" s="150">
        <v>38.85</v>
      </c>
      <c r="F292" s="150">
        <v>0</v>
      </c>
      <c r="G292" s="150">
        <v>0</v>
      </c>
      <c r="H292" s="150">
        <v>0</v>
      </c>
      <c r="I292" s="150">
        <v>3.19</v>
      </c>
      <c r="J292" s="171">
        <v>42.04</v>
      </c>
      <c r="K292" s="171">
        <v>452.52</v>
      </c>
      <c r="L292" s="171">
        <v>497.77200000000005</v>
      </c>
      <c r="M292" s="68">
        <v>8500</v>
      </c>
      <c r="N292" s="68">
        <f t="shared" si="5"/>
        <v>3846420</v>
      </c>
    </row>
    <row r="293" spans="1:14" ht="16.5" x14ac:dyDescent="0.3">
      <c r="A293" s="146">
        <v>121</v>
      </c>
      <c r="B293" s="146" t="s">
        <v>79</v>
      </c>
      <c r="C293" s="146">
        <v>1303</v>
      </c>
      <c r="D293" s="146" t="s">
        <v>60</v>
      </c>
      <c r="E293" s="150">
        <v>41.28</v>
      </c>
      <c r="F293" s="150">
        <v>0</v>
      </c>
      <c r="G293" s="150">
        <v>0</v>
      </c>
      <c r="H293" s="150">
        <v>0</v>
      </c>
      <c r="I293" s="150">
        <v>3.19</v>
      </c>
      <c r="J293" s="171">
        <v>44.47</v>
      </c>
      <c r="K293" s="171">
        <v>478.68</v>
      </c>
      <c r="L293" s="171">
        <v>526.548</v>
      </c>
      <c r="M293" s="68">
        <v>8500</v>
      </c>
      <c r="N293" s="68">
        <f t="shared" si="5"/>
        <v>4068780</v>
      </c>
    </row>
    <row r="294" spans="1:14" ht="16.5" x14ac:dyDescent="0.3">
      <c r="A294" s="146">
        <v>122</v>
      </c>
      <c r="B294" s="146" t="s">
        <v>79</v>
      </c>
      <c r="C294" s="146">
        <v>1304</v>
      </c>
      <c r="D294" s="146" t="s">
        <v>60</v>
      </c>
      <c r="E294" s="150">
        <v>41.28</v>
      </c>
      <c r="F294" s="150">
        <v>0</v>
      </c>
      <c r="G294" s="150">
        <v>0</v>
      </c>
      <c r="H294" s="150">
        <v>0</v>
      </c>
      <c r="I294" s="150">
        <v>3.19</v>
      </c>
      <c r="J294" s="171">
        <v>44.47</v>
      </c>
      <c r="K294" s="171">
        <v>478.68</v>
      </c>
      <c r="L294" s="171">
        <v>526.548</v>
      </c>
      <c r="M294" s="68">
        <v>8500</v>
      </c>
      <c r="N294" s="68">
        <f t="shared" si="5"/>
        <v>4068780</v>
      </c>
    </row>
    <row r="295" spans="1:14" ht="16.5" x14ac:dyDescent="0.3">
      <c r="A295" s="146">
        <v>123</v>
      </c>
      <c r="B295" s="146" t="s">
        <v>79</v>
      </c>
      <c r="C295" s="146">
        <v>1305</v>
      </c>
      <c r="D295" s="146" t="s">
        <v>60</v>
      </c>
      <c r="E295" s="150">
        <v>38.85</v>
      </c>
      <c r="F295" s="150">
        <v>0</v>
      </c>
      <c r="G295" s="150">
        <v>0</v>
      </c>
      <c r="H295" s="150">
        <v>0</v>
      </c>
      <c r="I295" s="150">
        <v>3.19</v>
      </c>
      <c r="J295" s="171">
        <v>42.04</v>
      </c>
      <c r="K295" s="171">
        <v>452.52</v>
      </c>
      <c r="L295" s="171">
        <v>497.77200000000005</v>
      </c>
      <c r="M295" s="68">
        <v>8500</v>
      </c>
      <c r="N295" s="68">
        <f t="shared" si="5"/>
        <v>3846420</v>
      </c>
    </row>
    <row r="296" spans="1:14" ht="16.5" x14ac:dyDescent="0.3">
      <c r="A296" s="146">
        <v>124</v>
      </c>
      <c r="B296" s="146" t="s">
        <v>79</v>
      </c>
      <c r="C296" s="146">
        <v>1306</v>
      </c>
      <c r="D296" s="146" t="s">
        <v>60</v>
      </c>
      <c r="E296" s="150">
        <v>38.85</v>
      </c>
      <c r="F296" s="150">
        <v>0</v>
      </c>
      <c r="G296" s="150">
        <v>0</v>
      </c>
      <c r="H296" s="150">
        <v>0</v>
      </c>
      <c r="I296" s="150">
        <v>3.19</v>
      </c>
      <c r="J296" s="171">
        <v>42.04</v>
      </c>
      <c r="K296" s="171">
        <v>452.52</v>
      </c>
      <c r="L296" s="171">
        <v>497.77200000000005</v>
      </c>
      <c r="M296" s="68">
        <v>8500</v>
      </c>
      <c r="N296" s="68">
        <f t="shared" si="5"/>
        <v>3846420</v>
      </c>
    </row>
    <row r="297" spans="1:14" ht="16.5" x14ac:dyDescent="0.3">
      <c r="A297" s="146">
        <v>125</v>
      </c>
      <c r="B297" s="146" t="s">
        <v>79</v>
      </c>
      <c r="C297" s="146">
        <v>1307</v>
      </c>
      <c r="D297" s="146" t="s">
        <v>60</v>
      </c>
      <c r="E297" s="150">
        <v>38.85</v>
      </c>
      <c r="F297" s="150">
        <v>0</v>
      </c>
      <c r="G297" s="150">
        <v>0</v>
      </c>
      <c r="H297" s="150">
        <v>0</v>
      </c>
      <c r="I297" s="150">
        <v>3.19</v>
      </c>
      <c r="J297" s="171">
        <v>42.04</v>
      </c>
      <c r="K297" s="171">
        <v>452.52</v>
      </c>
      <c r="L297" s="171">
        <v>497.77200000000005</v>
      </c>
      <c r="M297" s="68">
        <v>8500</v>
      </c>
      <c r="N297" s="68">
        <f t="shared" si="5"/>
        <v>3846420</v>
      </c>
    </row>
    <row r="298" spans="1:14" ht="16.5" x14ac:dyDescent="0.3">
      <c r="A298" s="146">
        <v>126</v>
      </c>
      <c r="B298" s="146" t="s">
        <v>79</v>
      </c>
      <c r="C298" s="146">
        <v>1308</v>
      </c>
      <c r="D298" s="146" t="s">
        <v>60</v>
      </c>
      <c r="E298" s="150">
        <v>38.85</v>
      </c>
      <c r="F298" s="150">
        <v>0</v>
      </c>
      <c r="G298" s="150">
        <v>0</v>
      </c>
      <c r="H298" s="150">
        <v>0</v>
      </c>
      <c r="I298" s="150">
        <v>3.19</v>
      </c>
      <c r="J298" s="171">
        <v>42.04</v>
      </c>
      <c r="K298" s="171">
        <v>452.52</v>
      </c>
      <c r="L298" s="171">
        <v>497.77200000000005</v>
      </c>
      <c r="M298" s="68">
        <v>8500</v>
      </c>
      <c r="N298" s="68">
        <f t="shared" si="5"/>
        <v>3846420</v>
      </c>
    </row>
    <row r="299" spans="1:14" ht="16.5" x14ac:dyDescent="0.3">
      <c r="A299" s="146">
        <v>127</v>
      </c>
      <c r="B299" s="146" t="s">
        <v>79</v>
      </c>
      <c r="C299" s="146">
        <v>1309</v>
      </c>
      <c r="D299" s="146" t="s">
        <v>60</v>
      </c>
      <c r="E299" s="150">
        <v>38.85</v>
      </c>
      <c r="F299" s="150">
        <v>0</v>
      </c>
      <c r="G299" s="150">
        <v>0</v>
      </c>
      <c r="H299" s="150">
        <v>0</v>
      </c>
      <c r="I299" s="150">
        <v>3.19</v>
      </c>
      <c r="J299" s="171">
        <v>42.04</v>
      </c>
      <c r="K299" s="171">
        <v>452.52</v>
      </c>
      <c r="L299" s="171">
        <v>497.77200000000005</v>
      </c>
      <c r="M299" s="68">
        <v>8500</v>
      </c>
      <c r="N299" s="68">
        <f t="shared" si="5"/>
        <v>3846420</v>
      </c>
    </row>
    <row r="300" spans="1:14" ht="16.5" x14ac:dyDescent="0.3">
      <c r="A300" s="146">
        <v>128</v>
      </c>
      <c r="B300" s="146" t="s">
        <v>79</v>
      </c>
      <c r="C300" s="146">
        <v>1310</v>
      </c>
      <c r="D300" s="146" t="s">
        <v>60</v>
      </c>
      <c r="E300" s="150">
        <v>38.85</v>
      </c>
      <c r="F300" s="150">
        <v>0</v>
      </c>
      <c r="G300" s="150">
        <v>0</v>
      </c>
      <c r="H300" s="150">
        <v>0</v>
      </c>
      <c r="I300" s="150">
        <v>3.19</v>
      </c>
      <c r="J300" s="171">
        <v>42.04</v>
      </c>
      <c r="K300" s="171">
        <v>452.52</v>
      </c>
      <c r="L300" s="171">
        <v>497.77200000000005</v>
      </c>
      <c r="M300" s="68">
        <v>8500</v>
      </c>
      <c r="N300" s="68">
        <f t="shared" si="5"/>
        <v>3846420</v>
      </c>
    </row>
    <row r="301" spans="1:14" ht="16.5" x14ac:dyDescent="0.3">
      <c r="A301" s="146">
        <v>129</v>
      </c>
      <c r="B301" s="146" t="s">
        <v>79</v>
      </c>
      <c r="C301" s="146">
        <v>1311</v>
      </c>
      <c r="D301" s="146" t="s">
        <v>60</v>
      </c>
      <c r="E301" s="150">
        <v>38.85</v>
      </c>
      <c r="F301" s="150">
        <v>0</v>
      </c>
      <c r="G301" s="150">
        <v>0</v>
      </c>
      <c r="H301" s="150">
        <v>0</v>
      </c>
      <c r="I301" s="150">
        <v>3.19</v>
      </c>
      <c r="J301" s="171">
        <v>42.04</v>
      </c>
      <c r="K301" s="171">
        <v>452.52</v>
      </c>
      <c r="L301" s="171">
        <v>497.77200000000005</v>
      </c>
      <c r="M301" s="68">
        <v>8500</v>
      </c>
      <c r="N301" s="68">
        <f t="shared" si="5"/>
        <v>3846420</v>
      </c>
    </row>
    <row r="302" spans="1:14" ht="16.5" x14ac:dyDescent="0.3">
      <c r="A302" s="146">
        <v>130</v>
      </c>
      <c r="B302" s="146" t="s">
        <v>79</v>
      </c>
      <c r="C302" s="146">
        <v>1312</v>
      </c>
      <c r="D302" s="146" t="s">
        <v>60</v>
      </c>
      <c r="E302" s="150">
        <v>38.85</v>
      </c>
      <c r="F302" s="150">
        <v>0</v>
      </c>
      <c r="G302" s="150">
        <v>0</v>
      </c>
      <c r="H302" s="150">
        <v>0</v>
      </c>
      <c r="I302" s="150">
        <v>3.19</v>
      </c>
      <c r="J302" s="171">
        <v>42.04</v>
      </c>
      <c r="K302" s="171">
        <v>452.52</v>
      </c>
      <c r="L302" s="171">
        <v>497.77200000000005</v>
      </c>
      <c r="M302" s="68">
        <v>8500</v>
      </c>
      <c r="N302" s="68">
        <f t="shared" ref="N302:N365" si="6">ROUND(M302*K302,0)</f>
        <v>3846420</v>
      </c>
    </row>
    <row r="303" spans="1:14" ht="16.5" x14ac:dyDescent="0.3">
      <c r="A303" s="146">
        <v>131</v>
      </c>
      <c r="B303" s="146" t="s">
        <v>80</v>
      </c>
      <c r="C303" s="146">
        <v>1401</v>
      </c>
      <c r="D303" s="146" t="s">
        <v>60</v>
      </c>
      <c r="E303" s="150">
        <v>38.85</v>
      </c>
      <c r="F303" s="150">
        <v>0</v>
      </c>
      <c r="G303" s="150">
        <v>0</v>
      </c>
      <c r="H303" s="150">
        <v>0</v>
      </c>
      <c r="I303" s="150">
        <v>3.19</v>
      </c>
      <c r="J303" s="171">
        <v>42.04</v>
      </c>
      <c r="K303" s="171">
        <v>452.52</v>
      </c>
      <c r="L303" s="171">
        <v>497.77200000000005</v>
      </c>
      <c r="M303" s="68">
        <v>8500</v>
      </c>
      <c r="N303" s="68">
        <f t="shared" si="6"/>
        <v>3846420</v>
      </c>
    </row>
    <row r="304" spans="1:14" ht="16.5" x14ac:dyDescent="0.3">
      <c r="A304" s="146">
        <v>132</v>
      </c>
      <c r="B304" s="146" t="s">
        <v>80</v>
      </c>
      <c r="C304" s="146">
        <v>1402</v>
      </c>
      <c r="D304" s="146" t="s">
        <v>60</v>
      </c>
      <c r="E304" s="150">
        <v>38.85</v>
      </c>
      <c r="F304" s="150">
        <v>0</v>
      </c>
      <c r="G304" s="150">
        <v>0</v>
      </c>
      <c r="H304" s="150">
        <v>0</v>
      </c>
      <c r="I304" s="150">
        <v>3.19</v>
      </c>
      <c r="J304" s="171">
        <v>42.04</v>
      </c>
      <c r="K304" s="171">
        <v>452.52</v>
      </c>
      <c r="L304" s="171">
        <v>497.77200000000005</v>
      </c>
      <c r="M304" s="68">
        <v>8500</v>
      </c>
      <c r="N304" s="68">
        <f t="shared" si="6"/>
        <v>3846420</v>
      </c>
    </row>
    <row r="305" spans="1:14" ht="16.5" x14ac:dyDescent="0.3">
      <c r="A305" s="146">
        <v>133</v>
      </c>
      <c r="B305" s="146" t="s">
        <v>80</v>
      </c>
      <c r="C305" s="146">
        <v>1403</v>
      </c>
      <c r="D305" s="146" t="s">
        <v>60</v>
      </c>
      <c r="E305" s="150">
        <v>41.28</v>
      </c>
      <c r="F305" s="150">
        <v>0</v>
      </c>
      <c r="G305" s="150">
        <v>0</v>
      </c>
      <c r="H305" s="150">
        <v>0</v>
      </c>
      <c r="I305" s="150">
        <v>3.19</v>
      </c>
      <c r="J305" s="171">
        <v>44.47</v>
      </c>
      <c r="K305" s="171">
        <v>478.68</v>
      </c>
      <c r="L305" s="171">
        <v>526.548</v>
      </c>
      <c r="M305" s="68">
        <v>8500</v>
      </c>
      <c r="N305" s="68">
        <f t="shared" si="6"/>
        <v>4068780</v>
      </c>
    </row>
    <row r="306" spans="1:14" ht="16.5" x14ac:dyDescent="0.3">
      <c r="A306" s="146">
        <v>134</v>
      </c>
      <c r="B306" s="146" t="s">
        <v>80</v>
      </c>
      <c r="C306" s="146">
        <v>1404</v>
      </c>
      <c r="D306" s="146" t="s">
        <v>60</v>
      </c>
      <c r="E306" s="150">
        <v>41.28</v>
      </c>
      <c r="F306" s="150">
        <v>0</v>
      </c>
      <c r="G306" s="150">
        <v>0</v>
      </c>
      <c r="H306" s="150">
        <v>0</v>
      </c>
      <c r="I306" s="150">
        <v>3.19</v>
      </c>
      <c r="J306" s="171">
        <v>44.47</v>
      </c>
      <c r="K306" s="171">
        <v>478.68</v>
      </c>
      <c r="L306" s="171">
        <v>526.548</v>
      </c>
      <c r="M306" s="68">
        <v>8500</v>
      </c>
      <c r="N306" s="68">
        <f t="shared" si="6"/>
        <v>4068780</v>
      </c>
    </row>
    <row r="307" spans="1:14" ht="16.5" x14ac:dyDescent="0.3">
      <c r="A307" s="146">
        <v>135</v>
      </c>
      <c r="B307" s="146" t="s">
        <v>80</v>
      </c>
      <c r="C307" s="146">
        <v>1405</v>
      </c>
      <c r="D307" s="146" t="s">
        <v>60</v>
      </c>
      <c r="E307" s="150">
        <v>38.85</v>
      </c>
      <c r="F307" s="150">
        <v>0</v>
      </c>
      <c r="G307" s="150">
        <v>0</v>
      </c>
      <c r="H307" s="150">
        <v>0</v>
      </c>
      <c r="I307" s="150">
        <v>3.19</v>
      </c>
      <c r="J307" s="171">
        <v>42.04</v>
      </c>
      <c r="K307" s="171">
        <v>452.52</v>
      </c>
      <c r="L307" s="171">
        <v>497.77200000000005</v>
      </c>
      <c r="M307" s="68">
        <v>8500</v>
      </c>
      <c r="N307" s="68">
        <f t="shared" si="6"/>
        <v>3846420</v>
      </c>
    </row>
    <row r="308" spans="1:14" ht="16.5" x14ac:dyDescent="0.3">
      <c r="A308" s="146">
        <v>136</v>
      </c>
      <c r="B308" s="146" t="s">
        <v>80</v>
      </c>
      <c r="C308" s="146">
        <v>1406</v>
      </c>
      <c r="D308" s="146" t="s">
        <v>60</v>
      </c>
      <c r="E308" s="150">
        <v>38.85</v>
      </c>
      <c r="F308" s="150">
        <v>0</v>
      </c>
      <c r="G308" s="150">
        <v>0</v>
      </c>
      <c r="H308" s="150">
        <v>0</v>
      </c>
      <c r="I308" s="150">
        <v>3.19</v>
      </c>
      <c r="J308" s="171">
        <v>42.04</v>
      </c>
      <c r="K308" s="171">
        <v>452.52</v>
      </c>
      <c r="L308" s="171">
        <v>497.77200000000005</v>
      </c>
      <c r="M308" s="68">
        <v>8500</v>
      </c>
      <c r="N308" s="68">
        <f t="shared" si="6"/>
        <v>3846420</v>
      </c>
    </row>
    <row r="309" spans="1:14" ht="16.5" x14ac:dyDescent="0.3">
      <c r="A309" s="146">
        <v>137</v>
      </c>
      <c r="B309" s="146" t="s">
        <v>80</v>
      </c>
      <c r="C309" s="146">
        <v>1407</v>
      </c>
      <c r="D309" s="146" t="s">
        <v>60</v>
      </c>
      <c r="E309" s="150">
        <v>38.85</v>
      </c>
      <c r="F309" s="150">
        <v>0</v>
      </c>
      <c r="G309" s="150">
        <v>0</v>
      </c>
      <c r="H309" s="150">
        <v>0</v>
      </c>
      <c r="I309" s="150">
        <v>3.19</v>
      </c>
      <c r="J309" s="171">
        <v>42.04</v>
      </c>
      <c r="K309" s="171">
        <v>452.52</v>
      </c>
      <c r="L309" s="171">
        <v>497.77200000000005</v>
      </c>
      <c r="M309" s="68">
        <v>8500</v>
      </c>
      <c r="N309" s="68">
        <f t="shared" si="6"/>
        <v>3846420</v>
      </c>
    </row>
    <row r="310" spans="1:14" ht="16.5" x14ac:dyDescent="0.3">
      <c r="A310" s="146">
        <v>138</v>
      </c>
      <c r="B310" s="146" t="s">
        <v>80</v>
      </c>
      <c r="C310" s="146">
        <v>1408</v>
      </c>
      <c r="D310" s="146" t="s">
        <v>60</v>
      </c>
      <c r="E310" s="150">
        <v>38.85</v>
      </c>
      <c r="F310" s="150">
        <v>0</v>
      </c>
      <c r="G310" s="150">
        <v>0</v>
      </c>
      <c r="H310" s="150">
        <v>0</v>
      </c>
      <c r="I310" s="150">
        <v>3.19</v>
      </c>
      <c r="J310" s="171">
        <v>42.04</v>
      </c>
      <c r="K310" s="171">
        <v>452.52</v>
      </c>
      <c r="L310" s="171">
        <v>497.77200000000005</v>
      </c>
      <c r="M310" s="68">
        <v>8500</v>
      </c>
      <c r="N310" s="68">
        <f t="shared" si="6"/>
        <v>3846420</v>
      </c>
    </row>
    <row r="311" spans="1:14" ht="16.5" x14ac:dyDescent="0.3">
      <c r="A311" s="146">
        <v>139</v>
      </c>
      <c r="B311" s="146" t="s">
        <v>80</v>
      </c>
      <c r="C311" s="146">
        <v>1409</v>
      </c>
      <c r="D311" s="146" t="s">
        <v>60</v>
      </c>
      <c r="E311" s="150">
        <v>38.85</v>
      </c>
      <c r="F311" s="150">
        <v>0</v>
      </c>
      <c r="G311" s="150">
        <v>0</v>
      </c>
      <c r="H311" s="150">
        <v>0</v>
      </c>
      <c r="I311" s="150">
        <v>3.19</v>
      </c>
      <c r="J311" s="171">
        <v>42.04</v>
      </c>
      <c r="K311" s="171">
        <v>452.52</v>
      </c>
      <c r="L311" s="171">
        <v>497.77200000000005</v>
      </c>
      <c r="M311" s="68">
        <v>8500</v>
      </c>
      <c r="N311" s="68">
        <f t="shared" si="6"/>
        <v>3846420</v>
      </c>
    </row>
    <row r="312" spans="1:14" ht="16.5" x14ac:dyDescent="0.3">
      <c r="A312" s="146">
        <v>140</v>
      </c>
      <c r="B312" s="146" t="s">
        <v>80</v>
      </c>
      <c r="C312" s="146">
        <v>1410</v>
      </c>
      <c r="D312" s="146" t="s">
        <v>60</v>
      </c>
      <c r="E312" s="150">
        <v>38.85</v>
      </c>
      <c r="F312" s="150">
        <v>0</v>
      </c>
      <c r="G312" s="150">
        <v>0</v>
      </c>
      <c r="H312" s="150">
        <v>0</v>
      </c>
      <c r="I312" s="150">
        <v>3.19</v>
      </c>
      <c r="J312" s="171">
        <v>42.04</v>
      </c>
      <c r="K312" s="171">
        <v>452.52</v>
      </c>
      <c r="L312" s="171">
        <v>497.77200000000005</v>
      </c>
      <c r="M312" s="68">
        <v>8500</v>
      </c>
      <c r="N312" s="68">
        <f t="shared" si="6"/>
        <v>3846420</v>
      </c>
    </row>
    <row r="313" spans="1:14" ht="16.5" x14ac:dyDescent="0.3">
      <c r="A313" s="146">
        <v>141</v>
      </c>
      <c r="B313" s="146" t="s">
        <v>80</v>
      </c>
      <c r="C313" s="146">
        <v>1411</v>
      </c>
      <c r="D313" s="146" t="s">
        <v>60</v>
      </c>
      <c r="E313" s="150">
        <v>38.85</v>
      </c>
      <c r="F313" s="150">
        <v>0</v>
      </c>
      <c r="G313" s="150">
        <v>0</v>
      </c>
      <c r="H313" s="150">
        <v>0</v>
      </c>
      <c r="I313" s="150">
        <v>3.19</v>
      </c>
      <c r="J313" s="171">
        <v>42.04</v>
      </c>
      <c r="K313" s="171">
        <v>452.52</v>
      </c>
      <c r="L313" s="171">
        <v>497.77200000000005</v>
      </c>
      <c r="M313" s="68">
        <v>8500</v>
      </c>
      <c r="N313" s="68">
        <f t="shared" si="6"/>
        <v>3846420</v>
      </c>
    </row>
    <row r="314" spans="1:14" ht="16.5" x14ac:dyDescent="0.3">
      <c r="A314" s="146">
        <v>142</v>
      </c>
      <c r="B314" s="146" t="s">
        <v>80</v>
      </c>
      <c r="C314" s="146">
        <v>1412</v>
      </c>
      <c r="D314" s="146" t="s">
        <v>60</v>
      </c>
      <c r="E314" s="150">
        <v>38.85</v>
      </c>
      <c r="F314" s="150">
        <v>0</v>
      </c>
      <c r="G314" s="150">
        <v>0</v>
      </c>
      <c r="H314" s="150">
        <v>0</v>
      </c>
      <c r="I314" s="150">
        <v>3.19</v>
      </c>
      <c r="J314" s="171">
        <v>42.04</v>
      </c>
      <c r="K314" s="171">
        <v>452.52</v>
      </c>
      <c r="L314" s="171">
        <v>497.77200000000005</v>
      </c>
      <c r="M314" s="68">
        <v>8500</v>
      </c>
      <c r="N314" s="68">
        <f t="shared" si="6"/>
        <v>3846420</v>
      </c>
    </row>
    <row r="315" spans="1:14" ht="16.5" x14ac:dyDescent="0.3">
      <c r="A315" s="146">
        <v>143</v>
      </c>
      <c r="B315" s="146" t="s">
        <v>81</v>
      </c>
      <c r="C315" s="146">
        <v>1501</v>
      </c>
      <c r="D315" s="146" t="s">
        <v>60</v>
      </c>
      <c r="E315" s="150">
        <v>38.85</v>
      </c>
      <c r="F315" s="150">
        <v>0</v>
      </c>
      <c r="G315" s="150">
        <v>0</v>
      </c>
      <c r="H315" s="150">
        <v>0</v>
      </c>
      <c r="I315" s="150">
        <v>3.19</v>
      </c>
      <c r="J315" s="171">
        <v>42.04</v>
      </c>
      <c r="K315" s="171">
        <v>452.52</v>
      </c>
      <c r="L315" s="171">
        <v>497.77200000000005</v>
      </c>
      <c r="M315" s="68">
        <v>8500</v>
      </c>
      <c r="N315" s="68">
        <f t="shared" si="6"/>
        <v>3846420</v>
      </c>
    </row>
    <row r="316" spans="1:14" ht="16.5" x14ac:dyDescent="0.3">
      <c r="A316" s="146">
        <v>144</v>
      </c>
      <c r="B316" s="146" t="s">
        <v>81</v>
      </c>
      <c r="C316" s="146">
        <v>1502</v>
      </c>
      <c r="D316" s="146" t="s">
        <v>60</v>
      </c>
      <c r="E316" s="150">
        <v>38.85</v>
      </c>
      <c r="F316" s="150">
        <v>0</v>
      </c>
      <c r="G316" s="150">
        <v>0</v>
      </c>
      <c r="H316" s="150">
        <v>0</v>
      </c>
      <c r="I316" s="150">
        <v>3.19</v>
      </c>
      <c r="J316" s="171">
        <v>42.04</v>
      </c>
      <c r="K316" s="171">
        <v>452.52</v>
      </c>
      <c r="L316" s="171">
        <v>497.77200000000005</v>
      </c>
      <c r="M316" s="68">
        <v>8500</v>
      </c>
      <c r="N316" s="68">
        <f t="shared" si="6"/>
        <v>3846420</v>
      </c>
    </row>
    <row r="317" spans="1:14" ht="16.5" x14ac:dyDescent="0.3">
      <c r="A317" s="146">
        <v>145</v>
      </c>
      <c r="B317" s="146" t="s">
        <v>81</v>
      </c>
      <c r="C317" s="146">
        <v>1503</v>
      </c>
      <c r="D317" s="146" t="s">
        <v>60</v>
      </c>
      <c r="E317" s="150">
        <v>41.28</v>
      </c>
      <c r="F317" s="150">
        <v>0</v>
      </c>
      <c r="G317" s="150">
        <v>0</v>
      </c>
      <c r="H317" s="150">
        <v>0</v>
      </c>
      <c r="I317" s="150">
        <v>3.19</v>
      </c>
      <c r="J317" s="171">
        <v>44.47</v>
      </c>
      <c r="K317" s="171">
        <v>478.68</v>
      </c>
      <c r="L317" s="171">
        <v>526.548</v>
      </c>
      <c r="M317" s="68">
        <v>8500</v>
      </c>
      <c r="N317" s="68">
        <f t="shared" si="6"/>
        <v>4068780</v>
      </c>
    </row>
    <row r="318" spans="1:14" ht="16.5" x14ac:dyDescent="0.3">
      <c r="A318" s="146">
        <v>146</v>
      </c>
      <c r="B318" s="146" t="s">
        <v>81</v>
      </c>
      <c r="C318" s="146">
        <v>1504</v>
      </c>
      <c r="D318" s="146" t="s">
        <v>60</v>
      </c>
      <c r="E318" s="150">
        <v>41.28</v>
      </c>
      <c r="F318" s="150">
        <v>0</v>
      </c>
      <c r="G318" s="150">
        <v>0</v>
      </c>
      <c r="H318" s="150">
        <v>0</v>
      </c>
      <c r="I318" s="150">
        <v>3.19</v>
      </c>
      <c r="J318" s="171">
        <v>44.47</v>
      </c>
      <c r="K318" s="171">
        <v>478.68</v>
      </c>
      <c r="L318" s="171">
        <v>526.548</v>
      </c>
      <c r="M318" s="68">
        <v>8500</v>
      </c>
      <c r="N318" s="68">
        <f t="shared" si="6"/>
        <v>4068780</v>
      </c>
    </row>
    <row r="319" spans="1:14" ht="16.5" x14ac:dyDescent="0.3">
      <c r="A319" s="146">
        <v>147</v>
      </c>
      <c r="B319" s="146" t="s">
        <v>81</v>
      </c>
      <c r="C319" s="146">
        <v>1505</v>
      </c>
      <c r="D319" s="146" t="s">
        <v>60</v>
      </c>
      <c r="E319" s="150">
        <v>38.85</v>
      </c>
      <c r="F319" s="150">
        <v>0</v>
      </c>
      <c r="G319" s="150">
        <v>0</v>
      </c>
      <c r="H319" s="150">
        <v>0</v>
      </c>
      <c r="I319" s="150">
        <v>3.19</v>
      </c>
      <c r="J319" s="171">
        <v>42.04</v>
      </c>
      <c r="K319" s="171">
        <v>452.52</v>
      </c>
      <c r="L319" s="171">
        <v>497.77200000000005</v>
      </c>
      <c r="M319" s="68">
        <v>8500</v>
      </c>
      <c r="N319" s="68">
        <f t="shared" si="6"/>
        <v>3846420</v>
      </c>
    </row>
    <row r="320" spans="1:14" ht="16.5" x14ac:dyDescent="0.3">
      <c r="A320" s="146">
        <v>148</v>
      </c>
      <c r="B320" s="146" t="s">
        <v>81</v>
      </c>
      <c r="C320" s="146">
        <v>1506</v>
      </c>
      <c r="D320" s="146" t="s">
        <v>60</v>
      </c>
      <c r="E320" s="150">
        <v>38.85</v>
      </c>
      <c r="F320" s="150">
        <v>0</v>
      </c>
      <c r="G320" s="150">
        <v>0</v>
      </c>
      <c r="H320" s="150">
        <v>0</v>
      </c>
      <c r="I320" s="150">
        <v>3.19</v>
      </c>
      <c r="J320" s="171">
        <v>42.04</v>
      </c>
      <c r="K320" s="171">
        <v>452.52</v>
      </c>
      <c r="L320" s="171">
        <v>497.77200000000005</v>
      </c>
      <c r="M320" s="68">
        <v>8500</v>
      </c>
      <c r="N320" s="68">
        <f t="shared" si="6"/>
        <v>3846420</v>
      </c>
    </row>
    <row r="321" spans="1:14" ht="16.5" x14ac:dyDescent="0.3">
      <c r="A321" s="146">
        <v>149</v>
      </c>
      <c r="B321" s="146" t="s">
        <v>81</v>
      </c>
      <c r="C321" s="146">
        <v>1507</v>
      </c>
      <c r="D321" s="146" t="s">
        <v>60</v>
      </c>
      <c r="E321" s="150">
        <v>38.85</v>
      </c>
      <c r="F321" s="150">
        <v>0</v>
      </c>
      <c r="G321" s="150">
        <v>0</v>
      </c>
      <c r="H321" s="150">
        <v>0</v>
      </c>
      <c r="I321" s="150">
        <v>3.19</v>
      </c>
      <c r="J321" s="171">
        <v>42.04</v>
      </c>
      <c r="K321" s="171">
        <v>452.52</v>
      </c>
      <c r="L321" s="171">
        <v>497.77200000000005</v>
      </c>
      <c r="M321" s="68">
        <v>8500</v>
      </c>
      <c r="N321" s="68">
        <f t="shared" si="6"/>
        <v>3846420</v>
      </c>
    </row>
    <row r="322" spans="1:14" ht="16.5" x14ac:dyDescent="0.3">
      <c r="A322" s="146">
        <v>150</v>
      </c>
      <c r="B322" s="146" t="s">
        <v>81</v>
      </c>
      <c r="C322" s="146">
        <v>1508</v>
      </c>
      <c r="D322" s="146" t="s">
        <v>60</v>
      </c>
      <c r="E322" s="150">
        <v>38.85</v>
      </c>
      <c r="F322" s="150">
        <v>0</v>
      </c>
      <c r="G322" s="150">
        <v>0</v>
      </c>
      <c r="H322" s="150">
        <v>0</v>
      </c>
      <c r="I322" s="150">
        <v>3.19</v>
      </c>
      <c r="J322" s="171">
        <v>42.04</v>
      </c>
      <c r="K322" s="171">
        <v>452.52</v>
      </c>
      <c r="L322" s="171">
        <v>497.77200000000005</v>
      </c>
      <c r="M322" s="68">
        <v>8500</v>
      </c>
      <c r="N322" s="68">
        <f t="shared" si="6"/>
        <v>3846420</v>
      </c>
    </row>
    <row r="323" spans="1:14" ht="16.5" x14ac:dyDescent="0.3">
      <c r="A323" s="146">
        <v>151</v>
      </c>
      <c r="B323" s="146" t="s">
        <v>81</v>
      </c>
      <c r="C323" s="146">
        <v>1509</v>
      </c>
      <c r="D323" s="146" t="s">
        <v>60</v>
      </c>
      <c r="E323" s="150">
        <v>38.85</v>
      </c>
      <c r="F323" s="150">
        <v>0</v>
      </c>
      <c r="G323" s="150">
        <v>0</v>
      </c>
      <c r="H323" s="150">
        <v>0</v>
      </c>
      <c r="I323" s="150">
        <v>3.19</v>
      </c>
      <c r="J323" s="171">
        <v>42.04</v>
      </c>
      <c r="K323" s="171">
        <v>452.52</v>
      </c>
      <c r="L323" s="171">
        <v>497.77200000000005</v>
      </c>
      <c r="M323" s="68">
        <v>8500</v>
      </c>
      <c r="N323" s="68">
        <f t="shared" si="6"/>
        <v>3846420</v>
      </c>
    </row>
    <row r="324" spans="1:14" ht="16.5" x14ac:dyDescent="0.3">
      <c r="A324" s="146">
        <v>152</v>
      </c>
      <c r="B324" s="146" t="s">
        <v>81</v>
      </c>
      <c r="C324" s="146">
        <v>1510</v>
      </c>
      <c r="D324" s="146" t="s">
        <v>60</v>
      </c>
      <c r="E324" s="150">
        <v>38.85</v>
      </c>
      <c r="F324" s="150">
        <v>0</v>
      </c>
      <c r="G324" s="150">
        <v>0</v>
      </c>
      <c r="H324" s="150">
        <v>0</v>
      </c>
      <c r="I324" s="150">
        <v>3.19</v>
      </c>
      <c r="J324" s="171">
        <v>42.04</v>
      </c>
      <c r="K324" s="171">
        <v>452.52</v>
      </c>
      <c r="L324" s="171">
        <v>497.77200000000005</v>
      </c>
      <c r="M324" s="68">
        <v>8500</v>
      </c>
      <c r="N324" s="68">
        <f t="shared" si="6"/>
        <v>3846420</v>
      </c>
    </row>
    <row r="325" spans="1:14" ht="16.5" x14ac:dyDescent="0.3">
      <c r="A325" s="146">
        <v>153</v>
      </c>
      <c r="B325" s="146" t="s">
        <v>81</v>
      </c>
      <c r="C325" s="146">
        <v>1511</v>
      </c>
      <c r="D325" s="146" t="s">
        <v>60</v>
      </c>
      <c r="E325" s="150">
        <v>38.85</v>
      </c>
      <c r="F325" s="150">
        <v>0</v>
      </c>
      <c r="G325" s="150">
        <v>0</v>
      </c>
      <c r="H325" s="150">
        <v>0</v>
      </c>
      <c r="I325" s="150">
        <v>3.19</v>
      </c>
      <c r="J325" s="171">
        <v>42.04</v>
      </c>
      <c r="K325" s="171">
        <v>452.52</v>
      </c>
      <c r="L325" s="171">
        <v>497.77200000000005</v>
      </c>
      <c r="M325" s="68">
        <v>8500</v>
      </c>
      <c r="N325" s="68">
        <f t="shared" si="6"/>
        <v>3846420</v>
      </c>
    </row>
    <row r="326" spans="1:14" ht="16.5" x14ac:dyDescent="0.3">
      <c r="A326" s="146">
        <v>154</v>
      </c>
      <c r="B326" s="146" t="s">
        <v>81</v>
      </c>
      <c r="C326" s="146">
        <v>1512</v>
      </c>
      <c r="D326" s="146" t="s">
        <v>60</v>
      </c>
      <c r="E326" s="150">
        <v>38.85</v>
      </c>
      <c r="F326" s="150">
        <v>0</v>
      </c>
      <c r="G326" s="150">
        <v>0</v>
      </c>
      <c r="H326" s="150">
        <v>0</v>
      </c>
      <c r="I326" s="150">
        <v>3.19</v>
      </c>
      <c r="J326" s="171">
        <v>42.04</v>
      </c>
      <c r="K326" s="171">
        <v>452.52</v>
      </c>
      <c r="L326" s="171">
        <v>497.77200000000005</v>
      </c>
      <c r="M326" s="68">
        <v>8500</v>
      </c>
      <c r="N326" s="68">
        <f t="shared" si="6"/>
        <v>3846420</v>
      </c>
    </row>
    <row r="327" spans="1:14" ht="16.5" x14ac:dyDescent="0.3">
      <c r="A327" s="146">
        <v>155</v>
      </c>
      <c r="B327" s="146" t="s">
        <v>82</v>
      </c>
      <c r="C327" s="146">
        <v>1601</v>
      </c>
      <c r="D327" s="146" t="s">
        <v>60</v>
      </c>
      <c r="E327" s="150">
        <v>38.85</v>
      </c>
      <c r="F327" s="150">
        <v>0</v>
      </c>
      <c r="G327" s="150">
        <v>0</v>
      </c>
      <c r="H327" s="150">
        <v>0</v>
      </c>
      <c r="I327" s="150">
        <v>3.19</v>
      </c>
      <c r="J327" s="171">
        <v>42.04</v>
      </c>
      <c r="K327" s="171">
        <v>452.52</v>
      </c>
      <c r="L327" s="171">
        <v>497.77200000000005</v>
      </c>
      <c r="M327" s="68">
        <v>8500</v>
      </c>
      <c r="N327" s="68">
        <f t="shared" si="6"/>
        <v>3846420</v>
      </c>
    </row>
    <row r="328" spans="1:14" ht="16.5" x14ac:dyDescent="0.3">
      <c r="A328" s="146">
        <v>156</v>
      </c>
      <c r="B328" s="146" t="s">
        <v>82</v>
      </c>
      <c r="C328" s="146">
        <v>1602</v>
      </c>
      <c r="D328" s="146" t="s">
        <v>60</v>
      </c>
      <c r="E328" s="150">
        <v>38.85</v>
      </c>
      <c r="F328" s="150">
        <v>0</v>
      </c>
      <c r="G328" s="150">
        <v>0</v>
      </c>
      <c r="H328" s="150">
        <v>0</v>
      </c>
      <c r="I328" s="150">
        <v>3.19</v>
      </c>
      <c r="J328" s="171">
        <v>42.04</v>
      </c>
      <c r="K328" s="171">
        <v>452.52</v>
      </c>
      <c r="L328" s="171">
        <v>497.77200000000005</v>
      </c>
      <c r="M328" s="68">
        <v>8500</v>
      </c>
      <c r="N328" s="68">
        <f t="shared" si="6"/>
        <v>3846420</v>
      </c>
    </row>
    <row r="329" spans="1:14" ht="16.5" x14ac:dyDescent="0.3">
      <c r="A329" s="146">
        <v>157</v>
      </c>
      <c r="B329" s="146" t="s">
        <v>82</v>
      </c>
      <c r="C329" s="146">
        <v>1603</v>
      </c>
      <c r="D329" s="146" t="s">
        <v>60</v>
      </c>
      <c r="E329" s="150">
        <v>41.28</v>
      </c>
      <c r="F329" s="150">
        <v>0</v>
      </c>
      <c r="G329" s="150">
        <v>0</v>
      </c>
      <c r="H329" s="150">
        <v>0</v>
      </c>
      <c r="I329" s="150">
        <v>3.19</v>
      </c>
      <c r="J329" s="171">
        <v>44.47</v>
      </c>
      <c r="K329" s="171">
        <v>478.68</v>
      </c>
      <c r="L329" s="171">
        <v>526.548</v>
      </c>
      <c r="M329" s="68">
        <v>8500</v>
      </c>
      <c r="N329" s="68">
        <f t="shared" si="6"/>
        <v>4068780</v>
      </c>
    </row>
    <row r="330" spans="1:14" ht="16.5" x14ac:dyDescent="0.3">
      <c r="A330" s="146">
        <v>158</v>
      </c>
      <c r="B330" s="146" t="s">
        <v>82</v>
      </c>
      <c r="C330" s="146">
        <v>1604</v>
      </c>
      <c r="D330" s="146" t="s">
        <v>60</v>
      </c>
      <c r="E330" s="150">
        <v>41.28</v>
      </c>
      <c r="F330" s="150">
        <v>0</v>
      </c>
      <c r="G330" s="150">
        <v>0</v>
      </c>
      <c r="H330" s="150">
        <v>0</v>
      </c>
      <c r="I330" s="150">
        <v>3.19</v>
      </c>
      <c r="J330" s="171">
        <v>44.47</v>
      </c>
      <c r="K330" s="171">
        <v>478.68</v>
      </c>
      <c r="L330" s="171">
        <v>526.548</v>
      </c>
      <c r="M330" s="68">
        <v>8500</v>
      </c>
      <c r="N330" s="68">
        <f t="shared" si="6"/>
        <v>4068780</v>
      </c>
    </row>
    <row r="331" spans="1:14" ht="16.5" x14ac:dyDescent="0.3">
      <c r="A331" s="146">
        <v>159</v>
      </c>
      <c r="B331" s="146" t="s">
        <v>82</v>
      </c>
      <c r="C331" s="146">
        <v>1605</v>
      </c>
      <c r="D331" s="146" t="s">
        <v>60</v>
      </c>
      <c r="E331" s="150">
        <v>38.85</v>
      </c>
      <c r="F331" s="150">
        <v>0</v>
      </c>
      <c r="G331" s="150">
        <v>0</v>
      </c>
      <c r="H331" s="150">
        <v>0</v>
      </c>
      <c r="I331" s="150">
        <v>3.19</v>
      </c>
      <c r="J331" s="171">
        <v>42.04</v>
      </c>
      <c r="K331" s="171">
        <v>452.52</v>
      </c>
      <c r="L331" s="171">
        <v>497.77200000000005</v>
      </c>
      <c r="M331" s="68">
        <v>8500</v>
      </c>
      <c r="N331" s="68">
        <f t="shared" si="6"/>
        <v>3846420</v>
      </c>
    </row>
    <row r="332" spans="1:14" ht="16.5" x14ac:dyDescent="0.3">
      <c r="A332" s="146">
        <v>160</v>
      </c>
      <c r="B332" s="146" t="s">
        <v>82</v>
      </c>
      <c r="C332" s="146">
        <v>1606</v>
      </c>
      <c r="D332" s="146" t="s">
        <v>60</v>
      </c>
      <c r="E332" s="150">
        <v>38.85</v>
      </c>
      <c r="F332" s="150">
        <v>0</v>
      </c>
      <c r="G332" s="150">
        <v>0</v>
      </c>
      <c r="H332" s="150">
        <v>0</v>
      </c>
      <c r="I332" s="150">
        <v>3.19</v>
      </c>
      <c r="J332" s="171">
        <v>42.04</v>
      </c>
      <c r="K332" s="171">
        <v>452.52</v>
      </c>
      <c r="L332" s="171">
        <v>497.77200000000005</v>
      </c>
      <c r="M332" s="68">
        <v>8500</v>
      </c>
      <c r="N332" s="68">
        <f t="shared" si="6"/>
        <v>3846420</v>
      </c>
    </row>
    <row r="333" spans="1:14" ht="16.5" x14ac:dyDescent="0.3">
      <c r="A333" s="146">
        <v>161</v>
      </c>
      <c r="B333" s="146" t="s">
        <v>82</v>
      </c>
      <c r="C333" s="146">
        <v>1607</v>
      </c>
      <c r="D333" s="146" t="s">
        <v>60</v>
      </c>
      <c r="E333" s="150">
        <v>38.85</v>
      </c>
      <c r="F333" s="150">
        <v>0</v>
      </c>
      <c r="G333" s="150">
        <v>0</v>
      </c>
      <c r="H333" s="150">
        <v>0</v>
      </c>
      <c r="I333" s="150">
        <v>3.19</v>
      </c>
      <c r="J333" s="171">
        <v>42.04</v>
      </c>
      <c r="K333" s="171">
        <v>452.52</v>
      </c>
      <c r="L333" s="171">
        <v>497.77200000000005</v>
      </c>
      <c r="M333" s="68">
        <v>8500</v>
      </c>
      <c r="N333" s="68">
        <f t="shared" si="6"/>
        <v>3846420</v>
      </c>
    </row>
    <row r="334" spans="1:14" ht="16.5" x14ac:dyDescent="0.3">
      <c r="A334" s="146">
        <v>162</v>
      </c>
      <c r="B334" s="146" t="s">
        <v>82</v>
      </c>
      <c r="C334" s="146">
        <v>1608</v>
      </c>
      <c r="D334" s="146" t="s">
        <v>60</v>
      </c>
      <c r="E334" s="150">
        <v>38.85</v>
      </c>
      <c r="F334" s="150">
        <v>0</v>
      </c>
      <c r="G334" s="150">
        <v>0</v>
      </c>
      <c r="H334" s="150">
        <v>0</v>
      </c>
      <c r="I334" s="150">
        <v>3.19</v>
      </c>
      <c r="J334" s="171">
        <v>42.04</v>
      </c>
      <c r="K334" s="171">
        <v>452.52</v>
      </c>
      <c r="L334" s="171">
        <v>497.77200000000005</v>
      </c>
      <c r="M334" s="68">
        <v>8500</v>
      </c>
      <c r="N334" s="68">
        <f t="shared" si="6"/>
        <v>3846420</v>
      </c>
    </row>
    <row r="335" spans="1:14" ht="16.5" x14ac:dyDescent="0.3">
      <c r="A335" s="146">
        <v>163</v>
      </c>
      <c r="B335" s="146" t="s">
        <v>82</v>
      </c>
      <c r="C335" s="146">
        <v>1609</v>
      </c>
      <c r="D335" s="146" t="s">
        <v>60</v>
      </c>
      <c r="E335" s="150">
        <v>38.85</v>
      </c>
      <c r="F335" s="150">
        <v>0</v>
      </c>
      <c r="G335" s="150">
        <v>0</v>
      </c>
      <c r="H335" s="150">
        <v>0</v>
      </c>
      <c r="I335" s="150">
        <v>3.19</v>
      </c>
      <c r="J335" s="171">
        <v>42.04</v>
      </c>
      <c r="K335" s="171">
        <v>452.52</v>
      </c>
      <c r="L335" s="171">
        <v>497.77200000000005</v>
      </c>
      <c r="M335" s="68">
        <v>8500</v>
      </c>
      <c r="N335" s="68">
        <f t="shared" si="6"/>
        <v>3846420</v>
      </c>
    </row>
    <row r="336" spans="1:14" ht="16.5" x14ac:dyDescent="0.3">
      <c r="A336" s="146">
        <v>164</v>
      </c>
      <c r="B336" s="146" t="s">
        <v>82</v>
      </c>
      <c r="C336" s="146">
        <v>1610</v>
      </c>
      <c r="D336" s="146" t="s">
        <v>60</v>
      </c>
      <c r="E336" s="150">
        <v>38.85</v>
      </c>
      <c r="F336" s="150">
        <v>0</v>
      </c>
      <c r="G336" s="150">
        <v>0</v>
      </c>
      <c r="H336" s="150">
        <v>0</v>
      </c>
      <c r="I336" s="150">
        <v>3.19</v>
      </c>
      <c r="J336" s="171">
        <v>42.04</v>
      </c>
      <c r="K336" s="171">
        <v>452.52</v>
      </c>
      <c r="L336" s="171">
        <v>497.77200000000005</v>
      </c>
      <c r="M336" s="68">
        <v>8500</v>
      </c>
      <c r="N336" s="68">
        <f t="shared" si="6"/>
        <v>3846420</v>
      </c>
    </row>
    <row r="337" spans="1:14" ht="16.5" x14ac:dyDescent="0.3">
      <c r="A337" s="146">
        <v>165</v>
      </c>
      <c r="B337" s="146" t="s">
        <v>82</v>
      </c>
      <c r="C337" s="146">
        <v>1611</v>
      </c>
      <c r="D337" s="146" t="s">
        <v>60</v>
      </c>
      <c r="E337" s="150">
        <v>38.85</v>
      </c>
      <c r="F337" s="150">
        <v>0</v>
      </c>
      <c r="G337" s="150">
        <v>0</v>
      </c>
      <c r="H337" s="150">
        <v>0</v>
      </c>
      <c r="I337" s="150">
        <v>3.19</v>
      </c>
      <c r="J337" s="171">
        <v>42.04</v>
      </c>
      <c r="K337" s="171">
        <v>452.52</v>
      </c>
      <c r="L337" s="171">
        <v>497.77200000000005</v>
      </c>
      <c r="M337" s="68">
        <v>8500</v>
      </c>
      <c r="N337" s="68">
        <f t="shared" si="6"/>
        <v>3846420</v>
      </c>
    </row>
    <row r="338" spans="1:14" ht="16.5" x14ac:dyDescent="0.3">
      <c r="A338" s="146">
        <v>166</v>
      </c>
      <c r="B338" s="146" t="s">
        <v>82</v>
      </c>
      <c r="C338" s="146">
        <v>1612</v>
      </c>
      <c r="D338" s="146" t="s">
        <v>60</v>
      </c>
      <c r="E338" s="150">
        <v>38.85</v>
      </c>
      <c r="F338" s="150">
        <v>0</v>
      </c>
      <c r="G338" s="150">
        <v>0</v>
      </c>
      <c r="H338" s="150">
        <v>0</v>
      </c>
      <c r="I338" s="150">
        <v>3.19</v>
      </c>
      <c r="J338" s="171">
        <v>42.04</v>
      </c>
      <c r="K338" s="171">
        <v>452.52</v>
      </c>
      <c r="L338" s="171">
        <v>497.77200000000005</v>
      </c>
      <c r="M338" s="68">
        <v>8500</v>
      </c>
      <c r="N338" s="68">
        <f t="shared" si="6"/>
        <v>3846420</v>
      </c>
    </row>
    <row r="339" spans="1:14" ht="16.5" x14ac:dyDescent="0.3">
      <c r="A339" s="146">
        <v>167</v>
      </c>
      <c r="B339" s="146" t="s">
        <v>83</v>
      </c>
      <c r="C339" s="146">
        <v>1701</v>
      </c>
      <c r="D339" s="146" t="s">
        <v>60</v>
      </c>
      <c r="E339" s="150">
        <v>38.85</v>
      </c>
      <c r="F339" s="150">
        <v>0</v>
      </c>
      <c r="G339" s="150">
        <v>0</v>
      </c>
      <c r="H339" s="150">
        <v>0</v>
      </c>
      <c r="I339" s="150">
        <v>3.19</v>
      </c>
      <c r="J339" s="171">
        <v>42.04</v>
      </c>
      <c r="K339" s="171">
        <v>452.52</v>
      </c>
      <c r="L339" s="171">
        <v>497.77200000000005</v>
      </c>
      <c r="M339" s="68">
        <v>8500</v>
      </c>
      <c r="N339" s="68">
        <f t="shared" si="6"/>
        <v>3846420</v>
      </c>
    </row>
    <row r="340" spans="1:14" ht="16.5" x14ac:dyDescent="0.3">
      <c r="A340" s="146">
        <v>168</v>
      </c>
      <c r="B340" s="146" t="s">
        <v>83</v>
      </c>
      <c r="C340" s="146">
        <v>1702</v>
      </c>
      <c r="D340" s="146" t="s">
        <v>60</v>
      </c>
      <c r="E340" s="150">
        <v>38.85</v>
      </c>
      <c r="F340" s="150">
        <v>0</v>
      </c>
      <c r="G340" s="150">
        <v>0</v>
      </c>
      <c r="H340" s="150">
        <v>0</v>
      </c>
      <c r="I340" s="150">
        <v>3.19</v>
      </c>
      <c r="J340" s="171">
        <v>42.04</v>
      </c>
      <c r="K340" s="171">
        <v>452.52</v>
      </c>
      <c r="L340" s="171">
        <v>497.77200000000005</v>
      </c>
      <c r="M340" s="68">
        <v>8500</v>
      </c>
      <c r="N340" s="68">
        <f t="shared" si="6"/>
        <v>3846420</v>
      </c>
    </row>
    <row r="341" spans="1:14" ht="16.5" x14ac:dyDescent="0.3">
      <c r="A341" s="146">
        <v>169</v>
      </c>
      <c r="B341" s="146" t="s">
        <v>83</v>
      </c>
      <c r="C341" s="146">
        <v>1704</v>
      </c>
      <c r="D341" s="146" t="s">
        <v>60</v>
      </c>
      <c r="E341" s="150">
        <v>41.28</v>
      </c>
      <c r="F341" s="150">
        <v>0</v>
      </c>
      <c r="G341" s="150">
        <v>0</v>
      </c>
      <c r="H341" s="150">
        <v>0</v>
      </c>
      <c r="I341" s="150">
        <v>3.19</v>
      </c>
      <c r="J341" s="171">
        <v>44.47</v>
      </c>
      <c r="K341" s="171">
        <v>478.68</v>
      </c>
      <c r="L341" s="171">
        <v>526.548</v>
      </c>
      <c r="M341" s="68">
        <v>8500</v>
      </c>
      <c r="N341" s="68">
        <f t="shared" si="6"/>
        <v>4068780</v>
      </c>
    </row>
    <row r="342" spans="1:14" ht="16.5" x14ac:dyDescent="0.3">
      <c r="A342" s="146">
        <v>170</v>
      </c>
      <c r="B342" s="146" t="s">
        <v>83</v>
      </c>
      <c r="C342" s="146">
        <v>1705</v>
      </c>
      <c r="D342" s="146" t="s">
        <v>60</v>
      </c>
      <c r="E342" s="150">
        <v>38.85</v>
      </c>
      <c r="F342" s="150">
        <v>0</v>
      </c>
      <c r="G342" s="150">
        <v>0</v>
      </c>
      <c r="H342" s="150">
        <v>0</v>
      </c>
      <c r="I342" s="150">
        <v>3.19</v>
      </c>
      <c r="J342" s="171">
        <v>42.04</v>
      </c>
      <c r="K342" s="171">
        <v>452.52</v>
      </c>
      <c r="L342" s="171">
        <v>497.77200000000005</v>
      </c>
      <c r="M342" s="68">
        <v>8500</v>
      </c>
      <c r="N342" s="68">
        <f t="shared" si="6"/>
        <v>3846420</v>
      </c>
    </row>
    <row r="343" spans="1:14" ht="16.5" x14ac:dyDescent="0.3">
      <c r="A343" s="146">
        <v>171</v>
      </c>
      <c r="B343" s="146" t="s">
        <v>83</v>
      </c>
      <c r="C343" s="146">
        <v>1706</v>
      </c>
      <c r="D343" s="146" t="s">
        <v>60</v>
      </c>
      <c r="E343" s="150">
        <v>38.85</v>
      </c>
      <c r="F343" s="150">
        <v>0</v>
      </c>
      <c r="G343" s="150">
        <v>0</v>
      </c>
      <c r="H343" s="150">
        <v>0</v>
      </c>
      <c r="I343" s="150">
        <v>3.19</v>
      </c>
      <c r="J343" s="171">
        <v>42.04</v>
      </c>
      <c r="K343" s="171">
        <v>452.52</v>
      </c>
      <c r="L343" s="171">
        <v>497.77200000000005</v>
      </c>
      <c r="M343" s="68">
        <v>8500</v>
      </c>
      <c r="N343" s="68">
        <f t="shared" si="6"/>
        <v>3846420</v>
      </c>
    </row>
    <row r="344" spans="1:14" ht="16.5" x14ac:dyDescent="0.3">
      <c r="A344" s="146">
        <v>172</v>
      </c>
      <c r="B344" s="146" t="s">
        <v>83</v>
      </c>
      <c r="C344" s="146">
        <v>1707</v>
      </c>
      <c r="D344" s="146" t="s">
        <v>60</v>
      </c>
      <c r="E344" s="150">
        <v>38.85</v>
      </c>
      <c r="F344" s="150">
        <v>0</v>
      </c>
      <c r="G344" s="150">
        <v>0</v>
      </c>
      <c r="H344" s="150">
        <v>0</v>
      </c>
      <c r="I344" s="150">
        <v>3.19</v>
      </c>
      <c r="J344" s="171">
        <v>42.04</v>
      </c>
      <c r="K344" s="171">
        <v>452.52</v>
      </c>
      <c r="L344" s="171">
        <v>497.77200000000005</v>
      </c>
      <c r="M344" s="68">
        <v>8500</v>
      </c>
      <c r="N344" s="68">
        <f t="shared" si="6"/>
        <v>3846420</v>
      </c>
    </row>
    <row r="345" spans="1:14" ht="16.5" x14ac:dyDescent="0.3">
      <c r="A345" s="146">
        <v>173</v>
      </c>
      <c r="B345" s="146" t="s">
        <v>83</v>
      </c>
      <c r="C345" s="146">
        <v>1708</v>
      </c>
      <c r="D345" s="146" t="s">
        <v>60</v>
      </c>
      <c r="E345" s="150">
        <v>38.85</v>
      </c>
      <c r="F345" s="150">
        <v>0</v>
      </c>
      <c r="G345" s="150">
        <v>0</v>
      </c>
      <c r="H345" s="150">
        <v>0</v>
      </c>
      <c r="I345" s="150">
        <v>3.19</v>
      </c>
      <c r="J345" s="171">
        <v>42.04</v>
      </c>
      <c r="K345" s="171">
        <v>452.52</v>
      </c>
      <c r="L345" s="171">
        <v>497.77200000000005</v>
      </c>
      <c r="M345" s="68">
        <v>8500</v>
      </c>
      <c r="N345" s="68">
        <f t="shared" si="6"/>
        <v>3846420</v>
      </c>
    </row>
    <row r="346" spans="1:14" ht="16.5" x14ac:dyDescent="0.3">
      <c r="A346" s="146">
        <v>174</v>
      </c>
      <c r="B346" s="146" t="s">
        <v>83</v>
      </c>
      <c r="C346" s="146">
        <v>1709</v>
      </c>
      <c r="D346" s="146" t="s">
        <v>60</v>
      </c>
      <c r="E346" s="150">
        <v>38.85</v>
      </c>
      <c r="F346" s="150">
        <v>0</v>
      </c>
      <c r="G346" s="150">
        <v>0</v>
      </c>
      <c r="H346" s="150">
        <v>0</v>
      </c>
      <c r="I346" s="150">
        <v>3.19</v>
      </c>
      <c r="J346" s="171">
        <v>42.04</v>
      </c>
      <c r="K346" s="171">
        <v>452.52</v>
      </c>
      <c r="L346" s="171">
        <v>497.77200000000005</v>
      </c>
      <c r="M346" s="68">
        <v>8500</v>
      </c>
      <c r="N346" s="68">
        <f t="shared" si="6"/>
        <v>3846420</v>
      </c>
    </row>
    <row r="347" spans="1:14" ht="16.5" x14ac:dyDescent="0.3">
      <c r="A347" s="146">
        <v>175</v>
      </c>
      <c r="B347" s="146" t="s">
        <v>83</v>
      </c>
      <c r="C347" s="146">
        <v>1710</v>
      </c>
      <c r="D347" s="146" t="s">
        <v>60</v>
      </c>
      <c r="E347" s="150">
        <v>38.85</v>
      </c>
      <c r="F347" s="150">
        <v>0</v>
      </c>
      <c r="G347" s="150">
        <v>0</v>
      </c>
      <c r="H347" s="150">
        <v>0</v>
      </c>
      <c r="I347" s="150">
        <v>3.19</v>
      </c>
      <c r="J347" s="171">
        <v>42.04</v>
      </c>
      <c r="K347" s="171">
        <v>452.52</v>
      </c>
      <c r="L347" s="171">
        <v>497.77200000000005</v>
      </c>
      <c r="M347" s="68">
        <v>8500</v>
      </c>
      <c r="N347" s="68">
        <f t="shared" si="6"/>
        <v>3846420</v>
      </c>
    </row>
    <row r="348" spans="1:14" ht="16.5" x14ac:dyDescent="0.3">
      <c r="A348" s="146">
        <v>176</v>
      </c>
      <c r="B348" s="146" t="s">
        <v>83</v>
      </c>
      <c r="C348" s="146">
        <v>1711</v>
      </c>
      <c r="D348" s="146" t="s">
        <v>60</v>
      </c>
      <c r="E348" s="150">
        <v>38.85</v>
      </c>
      <c r="F348" s="150">
        <v>0</v>
      </c>
      <c r="G348" s="150">
        <v>0</v>
      </c>
      <c r="H348" s="150">
        <v>0</v>
      </c>
      <c r="I348" s="150">
        <v>3.19</v>
      </c>
      <c r="J348" s="171">
        <v>42.04</v>
      </c>
      <c r="K348" s="171">
        <v>452.52</v>
      </c>
      <c r="L348" s="171">
        <v>497.77200000000005</v>
      </c>
      <c r="M348" s="68">
        <v>8500</v>
      </c>
      <c r="N348" s="68">
        <f t="shared" si="6"/>
        <v>3846420</v>
      </c>
    </row>
    <row r="349" spans="1:14" ht="16.5" x14ac:dyDescent="0.3">
      <c r="A349" s="146">
        <v>177</v>
      </c>
      <c r="B349" s="146" t="s">
        <v>83</v>
      </c>
      <c r="C349" s="146">
        <v>1712</v>
      </c>
      <c r="D349" s="146" t="s">
        <v>60</v>
      </c>
      <c r="E349" s="150">
        <v>38.85</v>
      </c>
      <c r="F349" s="150">
        <v>0</v>
      </c>
      <c r="G349" s="150">
        <v>0</v>
      </c>
      <c r="H349" s="150">
        <v>0</v>
      </c>
      <c r="I349" s="150">
        <v>3.19</v>
      </c>
      <c r="J349" s="171">
        <v>42.04</v>
      </c>
      <c r="K349" s="171">
        <v>452.52</v>
      </c>
      <c r="L349" s="171">
        <v>497.77200000000005</v>
      </c>
      <c r="M349" s="68">
        <v>8500</v>
      </c>
      <c r="N349" s="68">
        <f t="shared" si="6"/>
        <v>3846420</v>
      </c>
    </row>
    <row r="350" spans="1:14" ht="16.5" x14ac:dyDescent="0.3">
      <c r="A350" s="146">
        <v>178</v>
      </c>
      <c r="B350" s="146" t="s">
        <v>84</v>
      </c>
      <c r="C350" s="146">
        <v>1801</v>
      </c>
      <c r="D350" s="146" t="s">
        <v>60</v>
      </c>
      <c r="E350" s="150">
        <v>38.85</v>
      </c>
      <c r="F350" s="150">
        <v>0</v>
      </c>
      <c r="G350" s="150">
        <v>0</v>
      </c>
      <c r="H350" s="150">
        <v>0</v>
      </c>
      <c r="I350" s="150">
        <v>3.19</v>
      </c>
      <c r="J350" s="171">
        <v>42.04</v>
      </c>
      <c r="K350" s="171">
        <v>452.52</v>
      </c>
      <c r="L350" s="171">
        <v>497.77200000000005</v>
      </c>
      <c r="M350" s="68">
        <v>8500</v>
      </c>
      <c r="N350" s="68">
        <f t="shared" si="6"/>
        <v>3846420</v>
      </c>
    </row>
    <row r="351" spans="1:14" ht="16.5" x14ac:dyDescent="0.3">
      <c r="A351" s="146">
        <v>179</v>
      </c>
      <c r="B351" s="146" t="s">
        <v>84</v>
      </c>
      <c r="C351" s="146">
        <v>1802</v>
      </c>
      <c r="D351" s="146" t="s">
        <v>60</v>
      </c>
      <c r="E351" s="150">
        <v>38.85</v>
      </c>
      <c r="F351" s="150">
        <v>0</v>
      </c>
      <c r="G351" s="150">
        <v>0</v>
      </c>
      <c r="H351" s="150">
        <v>0</v>
      </c>
      <c r="I351" s="150">
        <v>3.19</v>
      </c>
      <c r="J351" s="171">
        <v>42.04</v>
      </c>
      <c r="K351" s="171">
        <v>452.52</v>
      </c>
      <c r="L351" s="171">
        <v>497.77200000000005</v>
      </c>
      <c r="M351" s="68">
        <v>8500</v>
      </c>
      <c r="N351" s="68">
        <f t="shared" si="6"/>
        <v>3846420</v>
      </c>
    </row>
    <row r="352" spans="1:14" ht="16.5" x14ac:dyDescent="0.3">
      <c r="A352" s="146">
        <v>180</v>
      </c>
      <c r="B352" s="146" t="s">
        <v>84</v>
      </c>
      <c r="C352" s="146">
        <v>1803</v>
      </c>
      <c r="D352" s="146" t="s">
        <v>60</v>
      </c>
      <c r="E352" s="150">
        <v>41.28</v>
      </c>
      <c r="F352" s="150">
        <v>0</v>
      </c>
      <c r="G352" s="150">
        <v>0</v>
      </c>
      <c r="H352" s="150">
        <v>0</v>
      </c>
      <c r="I352" s="150">
        <v>3.19</v>
      </c>
      <c r="J352" s="171">
        <v>44.47</v>
      </c>
      <c r="K352" s="171">
        <v>478.68</v>
      </c>
      <c r="L352" s="171">
        <v>526.548</v>
      </c>
      <c r="M352" s="68">
        <v>8500</v>
      </c>
      <c r="N352" s="68">
        <f t="shared" si="6"/>
        <v>4068780</v>
      </c>
    </row>
    <row r="353" spans="1:14" ht="16.5" x14ac:dyDescent="0.3">
      <c r="A353" s="146">
        <v>181</v>
      </c>
      <c r="B353" s="146" t="s">
        <v>84</v>
      </c>
      <c r="C353" s="146">
        <v>1804</v>
      </c>
      <c r="D353" s="146" t="s">
        <v>60</v>
      </c>
      <c r="E353" s="150">
        <v>41.28</v>
      </c>
      <c r="F353" s="150">
        <v>0</v>
      </c>
      <c r="G353" s="150">
        <v>0</v>
      </c>
      <c r="H353" s="150">
        <v>0</v>
      </c>
      <c r="I353" s="150">
        <v>3.19</v>
      </c>
      <c r="J353" s="171">
        <v>44.47</v>
      </c>
      <c r="K353" s="171">
        <v>478.68</v>
      </c>
      <c r="L353" s="171">
        <v>526.548</v>
      </c>
      <c r="M353" s="68">
        <v>8500</v>
      </c>
      <c r="N353" s="68">
        <f t="shared" si="6"/>
        <v>4068780</v>
      </c>
    </row>
    <row r="354" spans="1:14" ht="16.5" x14ac:dyDescent="0.3">
      <c r="A354" s="146">
        <v>182</v>
      </c>
      <c r="B354" s="146" t="s">
        <v>84</v>
      </c>
      <c r="C354" s="146">
        <v>1805</v>
      </c>
      <c r="D354" s="146" t="s">
        <v>60</v>
      </c>
      <c r="E354" s="150">
        <v>38.85</v>
      </c>
      <c r="F354" s="150">
        <v>0</v>
      </c>
      <c r="G354" s="150">
        <v>0</v>
      </c>
      <c r="H354" s="150">
        <v>0</v>
      </c>
      <c r="I354" s="150">
        <v>3.19</v>
      </c>
      <c r="J354" s="171">
        <v>42.04</v>
      </c>
      <c r="K354" s="171">
        <v>452.52</v>
      </c>
      <c r="L354" s="171">
        <v>497.77200000000005</v>
      </c>
      <c r="M354" s="68">
        <v>8500</v>
      </c>
      <c r="N354" s="68">
        <f t="shared" si="6"/>
        <v>3846420</v>
      </c>
    </row>
    <row r="355" spans="1:14" ht="16.5" x14ac:dyDescent="0.3">
      <c r="A355" s="146">
        <v>183</v>
      </c>
      <c r="B355" s="146" t="s">
        <v>84</v>
      </c>
      <c r="C355" s="146">
        <v>1806</v>
      </c>
      <c r="D355" s="146" t="s">
        <v>60</v>
      </c>
      <c r="E355" s="150">
        <v>38.85</v>
      </c>
      <c r="F355" s="150">
        <v>0</v>
      </c>
      <c r="G355" s="150">
        <v>0</v>
      </c>
      <c r="H355" s="150">
        <v>0</v>
      </c>
      <c r="I355" s="150">
        <v>3.19</v>
      </c>
      <c r="J355" s="171">
        <v>42.04</v>
      </c>
      <c r="K355" s="171">
        <v>452.52</v>
      </c>
      <c r="L355" s="171">
        <v>497.77200000000005</v>
      </c>
      <c r="M355" s="68">
        <v>8500</v>
      </c>
      <c r="N355" s="68">
        <f t="shared" si="6"/>
        <v>3846420</v>
      </c>
    </row>
    <row r="356" spans="1:14" ht="16.5" x14ac:dyDescent="0.3">
      <c r="A356" s="146">
        <v>184</v>
      </c>
      <c r="B356" s="146" t="s">
        <v>84</v>
      </c>
      <c r="C356" s="146">
        <v>1807</v>
      </c>
      <c r="D356" s="146" t="s">
        <v>60</v>
      </c>
      <c r="E356" s="150">
        <v>38.85</v>
      </c>
      <c r="F356" s="150">
        <v>0</v>
      </c>
      <c r="G356" s="150">
        <v>0</v>
      </c>
      <c r="H356" s="150">
        <v>0</v>
      </c>
      <c r="I356" s="150">
        <v>3.19</v>
      </c>
      <c r="J356" s="171">
        <v>42.04</v>
      </c>
      <c r="K356" s="171">
        <v>452.52</v>
      </c>
      <c r="L356" s="171">
        <v>497.77200000000005</v>
      </c>
      <c r="M356" s="68">
        <v>8500</v>
      </c>
      <c r="N356" s="68">
        <f t="shared" si="6"/>
        <v>3846420</v>
      </c>
    </row>
    <row r="357" spans="1:14" ht="16.5" x14ac:dyDescent="0.3">
      <c r="A357" s="146">
        <v>185</v>
      </c>
      <c r="B357" s="146" t="s">
        <v>84</v>
      </c>
      <c r="C357" s="146">
        <v>1808</v>
      </c>
      <c r="D357" s="146" t="s">
        <v>60</v>
      </c>
      <c r="E357" s="150">
        <v>38.85</v>
      </c>
      <c r="F357" s="150">
        <v>0</v>
      </c>
      <c r="G357" s="150">
        <v>0</v>
      </c>
      <c r="H357" s="150">
        <v>0</v>
      </c>
      <c r="I357" s="150">
        <v>3.19</v>
      </c>
      <c r="J357" s="171">
        <v>42.04</v>
      </c>
      <c r="K357" s="171">
        <v>452.52</v>
      </c>
      <c r="L357" s="171">
        <v>497.77200000000005</v>
      </c>
      <c r="M357" s="68">
        <v>8500</v>
      </c>
      <c r="N357" s="68">
        <f t="shared" si="6"/>
        <v>3846420</v>
      </c>
    </row>
    <row r="358" spans="1:14" ht="16.5" x14ac:dyDescent="0.3">
      <c r="A358" s="146">
        <v>186</v>
      </c>
      <c r="B358" s="146" t="s">
        <v>84</v>
      </c>
      <c r="C358" s="146">
        <v>1809</v>
      </c>
      <c r="D358" s="146" t="s">
        <v>60</v>
      </c>
      <c r="E358" s="150">
        <v>38.85</v>
      </c>
      <c r="F358" s="150">
        <v>0</v>
      </c>
      <c r="G358" s="150">
        <v>0</v>
      </c>
      <c r="H358" s="150">
        <v>0</v>
      </c>
      <c r="I358" s="150">
        <v>3.19</v>
      </c>
      <c r="J358" s="171">
        <v>42.04</v>
      </c>
      <c r="K358" s="171">
        <v>452.52</v>
      </c>
      <c r="L358" s="171">
        <v>497.77200000000005</v>
      </c>
      <c r="M358" s="68">
        <v>8500</v>
      </c>
      <c r="N358" s="68">
        <f t="shared" si="6"/>
        <v>3846420</v>
      </c>
    </row>
    <row r="359" spans="1:14" ht="16.5" x14ac:dyDescent="0.3">
      <c r="A359" s="146">
        <v>187</v>
      </c>
      <c r="B359" s="146" t="s">
        <v>84</v>
      </c>
      <c r="C359" s="146">
        <v>1810</v>
      </c>
      <c r="D359" s="146" t="s">
        <v>60</v>
      </c>
      <c r="E359" s="150">
        <v>38.85</v>
      </c>
      <c r="F359" s="150">
        <v>0</v>
      </c>
      <c r="G359" s="150">
        <v>0</v>
      </c>
      <c r="H359" s="150">
        <v>0</v>
      </c>
      <c r="I359" s="150">
        <v>3.19</v>
      </c>
      <c r="J359" s="171">
        <v>42.04</v>
      </c>
      <c r="K359" s="171">
        <v>452.52</v>
      </c>
      <c r="L359" s="171">
        <v>497.77200000000005</v>
      </c>
      <c r="M359" s="68">
        <v>8500</v>
      </c>
      <c r="N359" s="68">
        <f t="shared" si="6"/>
        <v>3846420</v>
      </c>
    </row>
    <row r="360" spans="1:14" ht="16.5" x14ac:dyDescent="0.3">
      <c r="A360" s="146">
        <v>188</v>
      </c>
      <c r="B360" s="146" t="s">
        <v>84</v>
      </c>
      <c r="C360" s="146">
        <v>1811</v>
      </c>
      <c r="D360" s="146" t="s">
        <v>60</v>
      </c>
      <c r="E360" s="150">
        <v>38.85</v>
      </c>
      <c r="F360" s="150">
        <v>0</v>
      </c>
      <c r="G360" s="150">
        <v>0</v>
      </c>
      <c r="H360" s="150">
        <v>0</v>
      </c>
      <c r="I360" s="150">
        <v>3.19</v>
      </c>
      <c r="J360" s="171">
        <v>42.04</v>
      </c>
      <c r="K360" s="171">
        <v>452.52</v>
      </c>
      <c r="L360" s="171">
        <v>497.77200000000005</v>
      </c>
      <c r="M360" s="68">
        <v>8500</v>
      </c>
      <c r="N360" s="68">
        <f t="shared" si="6"/>
        <v>3846420</v>
      </c>
    </row>
    <row r="361" spans="1:14" ht="16.5" x14ac:dyDescent="0.3">
      <c r="A361" s="146">
        <v>189</v>
      </c>
      <c r="B361" s="146" t="s">
        <v>84</v>
      </c>
      <c r="C361" s="146">
        <v>1812</v>
      </c>
      <c r="D361" s="146" t="s">
        <v>60</v>
      </c>
      <c r="E361" s="150">
        <v>38.85</v>
      </c>
      <c r="F361" s="150">
        <v>0</v>
      </c>
      <c r="G361" s="150">
        <v>0</v>
      </c>
      <c r="H361" s="150">
        <v>0</v>
      </c>
      <c r="I361" s="150">
        <v>3.19</v>
      </c>
      <c r="J361" s="171">
        <v>42.04</v>
      </c>
      <c r="K361" s="171">
        <v>452.52</v>
      </c>
      <c r="L361" s="171">
        <v>497.77200000000005</v>
      </c>
      <c r="M361" s="68">
        <v>8500</v>
      </c>
      <c r="N361" s="68">
        <f t="shared" si="6"/>
        <v>3846420</v>
      </c>
    </row>
    <row r="362" spans="1:14" ht="16.5" x14ac:dyDescent="0.3">
      <c r="A362" s="146">
        <v>190</v>
      </c>
      <c r="B362" s="146" t="s">
        <v>85</v>
      </c>
      <c r="C362" s="146">
        <v>1901</v>
      </c>
      <c r="D362" s="146" t="s">
        <v>60</v>
      </c>
      <c r="E362" s="150">
        <v>38.85</v>
      </c>
      <c r="F362" s="150">
        <v>0</v>
      </c>
      <c r="G362" s="150">
        <v>0</v>
      </c>
      <c r="H362" s="150">
        <v>0</v>
      </c>
      <c r="I362" s="150">
        <v>3.19</v>
      </c>
      <c r="J362" s="171">
        <v>42.04</v>
      </c>
      <c r="K362" s="171">
        <v>452.52</v>
      </c>
      <c r="L362" s="171">
        <v>497.77200000000005</v>
      </c>
      <c r="M362" s="68">
        <v>8500</v>
      </c>
      <c r="N362" s="68">
        <f t="shared" si="6"/>
        <v>3846420</v>
      </c>
    </row>
    <row r="363" spans="1:14" ht="16.5" x14ac:dyDescent="0.3">
      <c r="A363" s="146">
        <v>191</v>
      </c>
      <c r="B363" s="146" t="s">
        <v>85</v>
      </c>
      <c r="C363" s="146">
        <v>1902</v>
      </c>
      <c r="D363" s="146" t="s">
        <v>60</v>
      </c>
      <c r="E363" s="150">
        <v>38.85</v>
      </c>
      <c r="F363" s="150">
        <v>0</v>
      </c>
      <c r="G363" s="150">
        <v>0</v>
      </c>
      <c r="H363" s="150">
        <v>0</v>
      </c>
      <c r="I363" s="150">
        <v>3.19</v>
      </c>
      <c r="J363" s="171">
        <v>42.04</v>
      </c>
      <c r="K363" s="171">
        <v>452.52</v>
      </c>
      <c r="L363" s="171">
        <v>497.77200000000005</v>
      </c>
      <c r="M363" s="68">
        <v>8500</v>
      </c>
      <c r="N363" s="68">
        <f t="shared" si="6"/>
        <v>3846420</v>
      </c>
    </row>
    <row r="364" spans="1:14" ht="16.5" x14ac:dyDescent="0.3">
      <c r="A364" s="146">
        <v>192</v>
      </c>
      <c r="B364" s="146" t="s">
        <v>85</v>
      </c>
      <c r="C364" s="146">
        <v>1903</v>
      </c>
      <c r="D364" s="146" t="s">
        <v>60</v>
      </c>
      <c r="E364" s="150">
        <v>41.28</v>
      </c>
      <c r="F364" s="150">
        <v>0</v>
      </c>
      <c r="G364" s="150">
        <v>0</v>
      </c>
      <c r="H364" s="150">
        <v>0</v>
      </c>
      <c r="I364" s="150">
        <v>3.19</v>
      </c>
      <c r="J364" s="171">
        <v>44.47</v>
      </c>
      <c r="K364" s="171">
        <v>478.68</v>
      </c>
      <c r="L364" s="171">
        <v>526.548</v>
      </c>
      <c r="M364" s="68">
        <v>8500</v>
      </c>
      <c r="N364" s="68">
        <f t="shared" si="6"/>
        <v>4068780</v>
      </c>
    </row>
    <row r="365" spans="1:14" ht="16.5" x14ac:dyDescent="0.3">
      <c r="A365" s="146">
        <v>193</v>
      </c>
      <c r="B365" s="146" t="s">
        <v>85</v>
      </c>
      <c r="C365" s="146">
        <v>1904</v>
      </c>
      <c r="D365" s="146" t="s">
        <v>60</v>
      </c>
      <c r="E365" s="150">
        <v>41.28</v>
      </c>
      <c r="F365" s="150">
        <v>0</v>
      </c>
      <c r="G365" s="150">
        <v>0</v>
      </c>
      <c r="H365" s="150">
        <v>0</v>
      </c>
      <c r="I365" s="150">
        <v>3.19</v>
      </c>
      <c r="J365" s="171">
        <v>44.47</v>
      </c>
      <c r="K365" s="171">
        <v>478.68</v>
      </c>
      <c r="L365" s="171">
        <v>526.548</v>
      </c>
      <c r="M365" s="68">
        <v>8500</v>
      </c>
      <c r="N365" s="68">
        <f t="shared" si="6"/>
        <v>4068780</v>
      </c>
    </row>
    <row r="366" spans="1:14" ht="16.5" x14ac:dyDescent="0.3">
      <c r="A366" s="146">
        <v>194</v>
      </c>
      <c r="B366" s="146" t="s">
        <v>85</v>
      </c>
      <c r="C366" s="146">
        <v>1905</v>
      </c>
      <c r="D366" s="146" t="s">
        <v>60</v>
      </c>
      <c r="E366" s="150">
        <v>38.85</v>
      </c>
      <c r="F366" s="150">
        <v>0</v>
      </c>
      <c r="G366" s="150">
        <v>0</v>
      </c>
      <c r="H366" s="150">
        <v>0</v>
      </c>
      <c r="I366" s="150">
        <v>3.19</v>
      </c>
      <c r="J366" s="171">
        <v>42.04</v>
      </c>
      <c r="K366" s="171">
        <v>452.52</v>
      </c>
      <c r="L366" s="171">
        <v>497.77200000000005</v>
      </c>
      <c r="M366" s="68">
        <v>8500</v>
      </c>
      <c r="N366" s="68">
        <f t="shared" ref="N366:N420" si="7">ROUND(M366*K366,0)</f>
        <v>3846420</v>
      </c>
    </row>
    <row r="367" spans="1:14" ht="16.5" x14ac:dyDescent="0.3">
      <c r="A367" s="146">
        <v>195</v>
      </c>
      <c r="B367" s="146" t="s">
        <v>85</v>
      </c>
      <c r="C367" s="146">
        <v>1906</v>
      </c>
      <c r="D367" s="146" t="s">
        <v>60</v>
      </c>
      <c r="E367" s="150">
        <v>38.85</v>
      </c>
      <c r="F367" s="150">
        <v>0</v>
      </c>
      <c r="G367" s="150">
        <v>0</v>
      </c>
      <c r="H367" s="150">
        <v>0</v>
      </c>
      <c r="I367" s="150">
        <v>3.19</v>
      </c>
      <c r="J367" s="171">
        <v>42.04</v>
      </c>
      <c r="K367" s="171">
        <v>452.52</v>
      </c>
      <c r="L367" s="171">
        <v>497.77200000000005</v>
      </c>
      <c r="M367" s="68">
        <v>8500</v>
      </c>
      <c r="N367" s="68">
        <f t="shared" si="7"/>
        <v>3846420</v>
      </c>
    </row>
    <row r="368" spans="1:14" ht="16.5" x14ac:dyDescent="0.3">
      <c r="A368" s="146">
        <v>196</v>
      </c>
      <c r="B368" s="146" t="s">
        <v>85</v>
      </c>
      <c r="C368" s="146">
        <v>1907</v>
      </c>
      <c r="D368" s="146" t="s">
        <v>60</v>
      </c>
      <c r="E368" s="150">
        <v>38.85</v>
      </c>
      <c r="F368" s="150">
        <v>0</v>
      </c>
      <c r="G368" s="150">
        <v>0</v>
      </c>
      <c r="H368" s="150">
        <v>0</v>
      </c>
      <c r="I368" s="150">
        <v>3.19</v>
      </c>
      <c r="J368" s="171">
        <v>42.04</v>
      </c>
      <c r="K368" s="171">
        <v>452.52</v>
      </c>
      <c r="L368" s="171">
        <v>497.77200000000005</v>
      </c>
      <c r="M368" s="68">
        <v>8500</v>
      </c>
      <c r="N368" s="68">
        <f t="shared" si="7"/>
        <v>3846420</v>
      </c>
    </row>
    <row r="369" spans="1:14" ht="16.5" x14ac:dyDescent="0.3">
      <c r="A369" s="146">
        <v>197</v>
      </c>
      <c r="B369" s="146" t="s">
        <v>85</v>
      </c>
      <c r="C369" s="146">
        <v>1908</v>
      </c>
      <c r="D369" s="146" t="s">
        <v>60</v>
      </c>
      <c r="E369" s="150">
        <v>38.85</v>
      </c>
      <c r="F369" s="150">
        <v>0</v>
      </c>
      <c r="G369" s="150">
        <v>0</v>
      </c>
      <c r="H369" s="150">
        <v>0</v>
      </c>
      <c r="I369" s="150">
        <v>3.19</v>
      </c>
      <c r="J369" s="171">
        <v>42.04</v>
      </c>
      <c r="K369" s="171">
        <v>452.52</v>
      </c>
      <c r="L369" s="171">
        <v>497.77200000000005</v>
      </c>
      <c r="M369" s="68">
        <v>8500</v>
      </c>
      <c r="N369" s="68">
        <f t="shared" si="7"/>
        <v>3846420</v>
      </c>
    </row>
    <row r="370" spans="1:14" ht="16.5" x14ac:dyDescent="0.3">
      <c r="A370" s="146">
        <v>198</v>
      </c>
      <c r="B370" s="146" t="s">
        <v>85</v>
      </c>
      <c r="C370" s="146">
        <v>1909</v>
      </c>
      <c r="D370" s="146" t="s">
        <v>60</v>
      </c>
      <c r="E370" s="150">
        <v>38.85</v>
      </c>
      <c r="F370" s="150">
        <v>0</v>
      </c>
      <c r="G370" s="150">
        <v>0</v>
      </c>
      <c r="H370" s="150">
        <v>0</v>
      </c>
      <c r="I370" s="150">
        <v>3.19</v>
      </c>
      <c r="J370" s="171">
        <v>42.04</v>
      </c>
      <c r="K370" s="171">
        <v>452.52</v>
      </c>
      <c r="L370" s="171">
        <v>497.77200000000005</v>
      </c>
      <c r="M370" s="68">
        <v>8500</v>
      </c>
      <c r="N370" s="68">
        <f t="shared" si="7"/>
        <v>3846420</v>
      </c>
    </row>
    <row r="371" spans="1:14" ht="16.5" x14ac:dyDescent="0.3">
      <c r="A371" s="146">
        <v>199</v>
      </c>
      <c r="B371" s="146" t="s">
        <v>85</v>
      </c>
      <c r="C371" s="146">
        <v>1910</v>
      </c>
      <c r="D371" s="146" t="s">
        <v>60</v>
      </c>
      <c r="E371" s="150">
        <v>38.85</v>
      </c>
      <c r="F371" s="150">
        <v>0</v>
      </c>
      <c r="G371" s="150">
        <v>0</v>
      </c>
      <c r="H371" s="150">
        <v>0</v>
      </c>
      <c r="I371" s="150">
        <v>3.19</v>
      </c>
      <c r="J371" s="171">
        <v>42.04</v>
      </c>
      <c r="K371" s="171">
        <v>452.52</v>
      </c>
      <c r="L371" s="171">
        <v>497.77200000000005</v>
      </c>
      <c r="M371" s="68">
        <v>8500</v>
      </c>
      <c r="N371" s="68">
        <f t="shared" si="7"/>
        <v>3846420</v>
      </c>
    </row>
    <row r="372" spans="1:14" ht="16.5" x14ac:dyDescent="0.3">
      <c r="A372" s="146">
        <v>200</v>
      </c>
      <c r="B372" s="146" t="s">
        <v>85</v>
      </c>
      <c r="C372" s="146">
        <v>1911</v>
      </c>
      <c r="D372" s="146" t="s">
        <v>60</v>
      </c>
      <c r="E372" s="150">
        <v>38.85</v>
      </c>
      <c r="F372" s="150">
        <v>0</v>
      </c>
      <c r="G372" s="150">
        <v>0</v>
      </c>
      <c r="H372" s="150">
        <v>0</v>
      </c>
      <c r="I372" s="150">
        <v>3.19</v>
      </c>
      <c r="J372" s="171">
        <v>42.04</v>
      </c>
      <c r="K372" s="171">
        <v>452.52</v>
      </c>
      <c r="L372" s="171">
        <v>497.77200000000005</v>
      </c>
      <c r="M372" s="68">
        <v>8500</v>
      </c>
      <c r="N372" s="68">
        <f t="shared" si="7"/>
        <v>3846420</v>
      </c>
    </row>
    <row r="373" spans="1:14" ht="16.5" x14ac:dyDescent="0.3">
      <c r="A373" s="146">
        <v>201</v>
      </c>
      <c r="B373" s="146" t="s">
        <v>85</v>
      </c>
      <c r="C373" s="146">
        <v>1912</v>
      </c>
      <c r="D373" s="146" t="s">
        <v>60</v>
      </c>
      <c r="E373" s="150">
        <v>38.85</v>
      </c>
      <c r="F373" s="150">
        <v>0</v>
      </c>
      <c r="G373" s="150">
        <v>0</v>
      </c>
      <c r="H373" s="150">
        <v>0</v>
      </c>
      <c r="I373" s="150">
        <v>3.19</v>
      </c>
      <c r="J373" s="171">
        <v>42.04</v>
      </c>
      <c r="K373" s="171">
        <v>452.52</v>
      </c>
      <c r="L373" s="171">
        <v>497.77200000000005</v>
      </c>
      <c r="M373" s="68">
        <v>8500</v>
      </c>
      <c r="N373" s="68">
        <f t="shared" si="7"/>
        <v>3846420</v>
      </c>
    </row>
    <row r="374" spans="1:14" ht="16.5" x14ac:dyDescent="0.3">
      <c r="A374" s="146">
        <v>202</v>
      </c>
      <c r="B374" s="146" t="s">
        <v>86</v>
      </c>
      <c r="C374" s="146">
        <v>2001</v>
      </c>
      <c r="D374" s="146" t="s">
        <v>60</v>
      </c>
      <c r="E374" s="150">
        <v>38.85</v>
      </c>
      <c r="F374" s="150">
        <v>0</v>
      </c>
      <c r="G374" s="150">
        <v>0</v>
      </c>
      <c r="H374" s="150">
        <v>0</v>
      </c>
      <c r="I374" s="150">
        <v>3.19</v>
      </c>
      <c r="J374" s="171">
        <v>42.04</v>
      </c>
      <c r="K374" s="171">
        <v>452.52</v>
      </c>
      <c r="L374" s="171">
        <v>497.77200000000005</v>
      </c>
      <c r="M374" s="68">
        <v>8500</v>
      </c>
      <c r="N374" s="68">
        <f t="shared" si="7"/>
        <v>3846420</v>
      </c>
    </row>
    <row r="375" spans="1:14" ht="16.5" x14ac:dyDescent="0.3">
      <c r="A375" s="146">
        <v>203</v>
      </c>
      <c r="B375" s="146" t="s">
        <v>86</v>
      </c>
      <c r="C375" s="146">
        <v>2002</v>
      </c>
      <c r="D375" s="146" t="s">
        <v>60</v>
      </c>
      <c r="E375" s="150">
        <v>38.85</v>
      </c>
      <c r="F375" s="150">
        <v>0</v>
      </c>
      <c r="G375" s="150">
        <v>0</v>
      </c>
      <c r="H375" s="150">
        <v>0</v>
      </c>
      <c r="I375" s="150">
        <v>3.19</v>
      </c>
      <c r="J375" s="171">
        <v>42.04</v>
      </c>
      <c r="K375" s="171">
        <v>452.52</v>
      </c>
      <c r="L375" s="171">
        <v>497.77200000000005</v>
      </c>
      <c r="M375" s="68">
        <v>8500</v>
      </c>
      <c r="N375" s="68">
        <f t="shared" si="7"/>
        <v>3846420</v>
      </c>
    </row>
    <row r="376" spans="1:14" ht="16.5" x14ac:dyDescent="0.3">
      <c r="A376" s="146">
        <v>204</v>
      </c>
      <c r="B376" s="146" t="s">
        <v>86</v>
      </c>
      <c r="C376" s="146">
        <v>2003</v>
      </c>
      <c r="D376" s="146" t="s">
        <v>60</v>
      </c>
      <c r="E376" s="150">
        <v>41.28</v>
      </c>
      <c r="F376" s="150">
        <v>0</v>
      </c>
      <c r="G376" s="150">
        <v>0</v>
      </c>
      <c r="H376" s="150">
        <v>0</v>
      </c>
      <c r="I376" s="150">
        <v>3.19</v>
      </c>
      <c r="J376" s="171">
        <v>44.47</v>
      </c>
      <c r="K376" s="171">
        <v>478.68</v>
      </c>
      <c r="L376" s="171">
        <v>526.548</v>
      </c>
      <c r="M376" s="68">
        <v>8500</v>
      </c>
      <c r="N376" s="68">
        <f t="shared" si="7"/>
        <v>4068780</v>
      </c>
    </row>
    <row r="377" spans="1:14" ht="16.5" x14ac:dyDescent="0.3">
      <c r="A377" s="146">
        <v>205</v>
      </c>
      <c r="B377" s="146" t="s">
        <v>86</v>
      </c>
      <c r="C377" s="146">
        <v>2004</v>
      </c>
      <c r="D377" s="146" t="s">
        <v>60</v>
      </c>
      <c r="E377" s="150">
        <v>41.28</v>
      </c>
      <c r="F377" s="150">
        <v>0</v>
      </c>
      <c r="G377" s="150">
        <v>0</v>
      </c>
      <c r="H377" s="150">
        <v>0</v>
      </c>
      <c r="I377" s="150">
        <v>3.19</v>
      </c>
      <c r="J377" s="171">
        <v>44.47</v>
      </c>
      <c r="K377" s="171">
        <v>478.68</v>
      </c>
      <c r="L377" s="171">
        <v>526.548</v>
      </c>
      <c r="M377" s="68">
        <v>8500</v>
      </c>
      <c r="N377" s="68">
        <f t="shared" si="7"/>
        <v>4068780</v>
      </c>
    </row>
    <row r="378" spans="1:14" ht="16.5" x14ac:dyDescent="0.3">
      <c r="A378" s="146">
        <v>206</v>
      </c>
      <c r="B378" s="146" t="s">
        <v>86</v>
      </c>
      <c r="C378" s="146">
        <v>2005</v>
      </c>
      <c r="D378" s="146" t="s">
        <v>60</v>
      </c>
      <c r="E378" s="150">
        <v>38.85</v>
      </c>
      <c r="F378" s="150">
        <v>0</v>
      </c>
      <c r="G378" s="150">
        <v>0</v>
      </c>
      <c r="H378" s="150">
        <v>0</v>
      </c>
      <c r="I378" s="150">
        <v>3.19</v>
      </c>
      <c r="J378" s="171">
        <v>42.04</v>
      </c>
      <c r="K378" s="171">
        <v>452.52</v>
      </c>
      <c r="L378" s="171">
        <v>497.77200000000005</v>
      </c>
      <c r="M378" s="68">
        <v>8500</v>
      </c>
      <c r="N378" s="68">
        <f t="shared" si="7"/>
        <v>3846420</v>
      </c>
    </row>
    <row r="379" spans="1:14" ht="16.5" x14ac:dyDescent="0.3">
      <c r="A379" s="146">
        <v>207</v>
      </c>
      <c r="B379" s="146" t="s">
        <v>86</v>
      </c>
      <c r="C379" s="146">
        <v>2006</v>
      </c>
      <c r="D379" s="146" t="s">
        <v>60</v>
      </c>
      <c r="E379" s="150">
        <v>38.85</v>
      </c>
      <c r="F379" s="150">
        <v>0</v>
      </c>
      <c r="G379" s="150">
        <v>0</v>
      </c>
      <c r="H379" s="150">
        <v>0</v>
      </c>
      <c r="I379" s="150">
        <v>3.19</v>
      </c>
      <c r="J379" s="171">
        <v>42.04</v>
      </c>
      <c r="K379" s="171">
        <v>452.52</v>
      </c>
      <c r="L379" s="171">
        <v>497.77200000000005</v>
      </c>
      <c r="M379" s="68">
        <v>8500</v>
      </c>
      <c r="N379" s="68">
        <f t="shared" si="7"/>
        <v>3846420</v>
      </c>
    </row>
    <row r="380" spans="1:14" ht="16.5" x14ac:dyDescent="0.3">
      <c r="A380" s="146">
        <v>208</v>
      </c>
      <c r="B380" s="146" t="s">
        <v>86</v>
      </c>
      <c r="C380" s="146">
        <v>2007</v>
      </c>
      <c r="D380" s="146" t="s">
        <v>60</v>
      </c>
      <c r="E380" s="150">
        <v>38.85</v>
      </c>
      <c r="F380" s="150">
        <v>0</v>
      </c>
      <c r="G380" s="150">
        <v>0</v>
      </c>
      <c r="H380" s="150">
        <v>0</v>
      </c>
      <c r="I380" s="150">
        <v>3.19</v>
      </c>
      <c r="J380" s="171">
        <v>42.04</v>
      </c>
      <c r="K380" s="171">
        <v>452.52</v>
      </c>
      <c r="L380" s="171">
        <v>497.77200000000005</v>
      </c>
      <c r="M380" s="68">
        <v>8500</v>
      </c>
      <c r="N380" s="68">
        <f t="shared" si="7"/>
        <v>3846420</v>
      </c>
    </row>
    <row r="381" spans="1:14" ht="16.5" x14ac:dyDescent="0.3">
      <c r="A381" s="146">
        <v>209</v>
      </c>
      <c r="B381" s="146" t="s">
        <v>86</v>
      </c>
      <c r="C381" s="146">
        <v>2008</v>
      </c>
      <c r="D381" s="146" t="s">
        <v>60</v>
      </c>
      <c r="E381" s="150">
        <v>38.85</v>
      </c>
      <c r="F381" s="150">
        <v>0</v>
      </c>
      <c r="G381" s="150">
        <v>0</v>
      </c>
      <c r="H381" s="150">
        <v>0</v>
      </c>
      <c r="I381" s="150">
        <v>3.19</v>
      </c>
      <c r="J381" s="171">
        <v>42.04</v>
      </c>
      <c r="K381" s="171">
        <v>452.52</v>
      </c>
      <c r="L381" s="171">
        <v>497.77200000000005</v>
      </c>
      <c r="M381" s="68">
        <v>8500</v>
      </c>
      <c r="N381" s="68">
        <f t="shared" si="7"/>
        <v>3846420</v>
      </c>
    </row>
    <row r="382" spans="1:14" ht="16.5" x14ac:dyDescent="0.3">
      <c r="A382" s="146">
        <v>210</v>
      </c>
      <c r="B382" s="146" t="s">
        <v>86</v>
      </c>
      <c r="C382" s="146">
        <v>2009</v>
      </c>
      <c r="D382" s="146" t="s">
        <v>60</v>
      </c>
      <c r="E382" s="150">
        <v>38.85</v>
      </c>
      <c r="F382" s="150">
        <v>0</v>
      </c>
      <c r="G382" s="150">
        <v>0</v>
      </c>
      <c r="H382" s="150">
        <v>0</v>
      </c>
      <c r="I382" s="150">
        <v>3.19</v>
      </c>
      <c r="J382" s="171">
        <v>42.04</v>
      </c>
      <c r="K382" s="171">
        <v>452.52</v>
      </c>
      <c r="L382" s="171">
        <v>497.77200000000005</v>
      </c>
      <c r="M382" s="68">
        <v>8500</v>
      </c>
      <c r="N382" s="68">
        <f t="shared" si="7"/>
        <v>3846420</v>
      </c>
    </row>
    <row r="383" spans="1:14" ht="16.5" x14ac:dyDescent="0.3">
      <c r="A383" s="146">
        <v>211</v>
      </c>
      <c r="B383" s="146" t="s">
        <v>86</v>
      </c>
      <c r="C383" s="146">
        <v>2010</v>
      </c>
      <c r="D383" s="146" t="s">
        <v>60</v>
      </c>
      <c r="E383" s="150">
        <v>38.85</v>
      </c>
      <c r="F383" s="150">
        <v>0</v>
      </c>
      <c r="G383" s="150">
        <v>0</v>
      </c>
      <c r="H383" s="150">
        <v>0</v>
      </c>
      <c r="I383" s="150">
        <v>3.19</v>
      </c>
      <c r="J383" s="171">
        <v>42.04</v>
      </c>
      <c r="K383" s="171">
        <v>452.52</v>
      </c>
      <c r="L383" s="171">
        <v>497.77200000000005</v>
      </c>
      <c r="M383" s="68">
        <v>8500</v>
      </c>
      <c r="N383" s="68">
        <f t="shared" si="7"/>
        <v>3846420</v>
      </c>
    </row>
    <row r="384" spans="1:14" ht="16.5" x14ac:dyDescent="0.3">
      <c r="A384" s="146">
        <v>212</v>
      </c>
      <c r="B384" s="146" t="s">
        <v>86</v>
      </c>
      <c r="C384" s="146">
        <v>2011</v>
      </c>
      <c r="D384" s="146" t="s">
        <v>60</v>
      </c>
      <c r="E384" s="150">
        <v>38.85</v>
      </c>
      <c r="F384" s="150">
        <v>0</v>
      </c>
      <c r="G384" s="150">
        <v>0</v>
      </c>
      <c r="H384" s="150">
        <v>0</v>
      </c>
      <c r="I384" s="150">
        <v>3.19</v>
      </c>
      <c r="J384" s="171">
        <v>42.04</v>
      </c>
      <c r="K384" s="171">
        <v>452.52</v>
      </c>
      <c r="L384" s="171">
        <v>497.77200000000005</v>
      </c>
      <c r="M384" s="68">
        <v>8500</v>
      </c>
      <c r="N384" s="68">
        <f t="shared" si="7"/>
        <v>3846420</v>
      </c>
    </row>
    <row r="385" spans="1:14" ht="16.5" x14ac:dyDescent="0.3">
      <c r="A385" s="146">
        <v>213</v>
      </c>
      <c r="B385" s="146" t="s">
        <v>86</v>
      </c>
      <c r="C385" s="146">
        <v>2012</v>
      </c>
      <c r="D385" s="146" t="s">
        <v>60</v>
      </c>
      <c r="E385" s="150">
        <v>38.85</v>
      </c>
      <c r="F385" s="150">
        <v>0</v>
      </c>
      <c r="G385" s="150">
        <v>0</v>
      </c>
      <c r="H385" s="150">
        <v>0</v>
      </c>
      <c r="I385" s="150">
        <v>3.19</v>
      </c>
      <c r="J385" s="171">
        <v>42.04</v>
      </c>
      <c r="K385" s="171">
        <v>452.52</v>
      </c>
      <c r="L385" s="171">
        <v>497.77200000000005</v>
      </c>
      <c r="M385" s="68">
        <v>8500</v>
      </c>
      <c r="N385" s="68">
        <f t="shared" si="7"/>
        <v>3846420</v>
      </c>
    </row>
    <row r="386" spans="1:14" ht="16.5" x14ac:dyDescent="0.3">
      <c r="A386" s="146">
        <v>214</v>
      </c>
      <c r="B386" s="146" t="s">
        <v>87</v>
      </c>
      <c r="C386" s="146">
        <v>2101</v>
      </c>
      <c r="D386" s="146" t="s">
        <v>60</v>
      </c>
      <c r="E386" s="150">
        <v>38.85</v>
      </c>
      <c r="F386" s="150">
        <v>0</v>
      </c>
      <c r="G386" s="150">
        <v>0</v>
      </c>
      <c r="H386" s="150">
        <v>0</v>
      </c>
      <c r="I386" s="150">
        <v>3.19</v>
      </c>
      <c r="J386" s="171">
        <v>42.04</v>
      </c>
      <c r="K386" s="171">
        <v>452.52</v>
      </c>
      <c r="L386" s="171">
        <v>497.77200000000005</v>
      </c>
      <c r="M386" s="68">
        <v>8500</v>
      </c>
      <c r="N386" s="68">
        <f t="shared" si="7"/>
        <v>3846420</v>
      </c>
    </row>
    <row r="387" spans="1:14" ht="16.5" x14ac:dyDescent="0.3">
      <c r="A387" s="146">
        <v>215</v>
      </c>
      <c r="B387" s="146" t="s">
        <v>87</v>
      </c>
      <c r="C387" s="146">
        <v>2102</v>
      </c>
      <c r="D387" s="146" t="s">
        <v>60</v>
      </c>
      <c r="E387" s="150">
        <v>38.85</v>
      </c>
      <c r="F387" s="150">
        <v>0</v>
      </c>
      <c r="G387" s="150">
        <v>0</v>
      </c>
      <c r="H387" s="150">
        <v>0</v>
      </c>
      <c r="I387" s="150">
        <v>3.19</v>
      </c>
      <c r="J387" s="171">
        <v>42.04</v>
      </c>
      <c r="K387" s="171">
        <v>452.52</v>
      </c>
      <c r="L387" s="171">
        <v>497.77200000000005</v>
      </c>
      <c r="M387" s="68">
        <v>8500</v>
      </c>
      <c r="N387" s="68">
        <f t="shared" si="7"/>
        <v>3846420</v>
      </c>
    </row>
    <row r="388" spans="1:14" ht="16.5" x14ac:dyDescent="0.3">
      <c r="A388" s="146">
        <v>216</v>
      </c>
      <c r="B388" s="146" t="s">
        <v>87</v>
      </c>
      <c r="C388" s="146">
        <v>2103</v>
      </c>
      <c r="D388" s="146" t="s">
        <v>60</v>
      </c>
      <c r="E388" s="150">
        <v>41.28</v>
      </c>
      <c r="F388" s="150">
        <v>0</v>
      </c>
      <c r="G388" s="150">
        <v>0</v>
      </c>
      <c r="H388" s="150">
        <v>0</v>
      </c>
      <c r="I388" s="150">
        <v>3.19</v>
      </c>
      <c r="J388" s="171">
        <v>44.47</v>
      </c>
      <c r="K388" s="171">
        <v>478.68</v>
      </c>
      <c r="L388" s="171">
        <v>526.548</v>
      </c>
      <c r="M388" s="68">
        <v>8500</v>
      </c>
      <c r="N388" s="68">
        <f t="shared" si="7"/>
        <v>4068780</v>
      </c>
    </row>
    <row r="389" spans="1:14" ht="16.5" x14ac:dyDescent="0.3">
      <c r="A389" s="146">
        <v>217</v>
      </c>
      <c r="B389" s="146" t="s">
        <v>87</v>
      </c>
      <c r="C389" s="146">
        <v>2104</v>
      </c>
      <c r="D389" s="146" t="s">
        <v>60</v>
      </c>
      <c r="E389" s="150">
        <v>41.28</v>
      </c>
      <c r="F389" s="150">
        <v>0</v>
      </c>
      <c r="G389" s="150">
        <v>0</v>
      </c>
      <c r="H389" s="150">
        <v>0</v>
      </c>
      <c r="I389" s="150">
        <v>3.19</v>
      </c>
      <c r="J389" s="171">
        <v>44.47</v>
      </c>
      <c r="K389" s="171">
        <v>478.68</v>
      </c>
      <c r="L389" s="171">
        <v>526.548</v>
      </c>
      <c r="M389" s="68">
        <v>8500</v>
      </c>
      <c r="N389" s="68">
        <f t="shared" si="7"/>
        <v>4068780</v>
      </c>
    </row>
    <row r="390" spans="1:14" ht="16.5" x14ac:dyDescent="0.3">
      <c r="A390" s="146">
        <v>218</v>
      </c>
      <c r="B390" s="146" t="s">
        <v>87</v>
      </c>
      <c r="C390" s="146">
        <v>2105</v>
      </c>
      <c r="D390" s="146" t="s">
        <v>60</v>
      </c>
      <c r="E390" s="150">
        <v>38.85</v>
      </c>
      <c r="F390" s="150">
        <v>0</v>
      </c>
      <c r="G390" s="150">
        <v>0</v>
      </c>
      <c r="H390" s="150">
        <v>0</v>
      </c>
      <c r="I390" s="150">
        <v>3.19</v>
      </c>
      <c r="J390" s="171">
        <v>42.04</v>
      </c>
      <c r="K390" s="171">
        <v>452.52</v>
      </c>
      <c r="L390" s="171">
        <v>497.77200000000005</v>
      </c>
      <c r="M390" s="68">
        <v>8500</v>
      </c>
      <c r="N390" s="68">
        <f t="shared" si="7"/>
        <v>3846420</v>
      </c>
    </row>
    <row r="391" spans="1:14" ht="16.5" x14ac:dyDescent="0.3">
      <c r="A391" s="146">
        <v>219</v>
      </c>
      <c r="B391" s="146" t="s">
        <v>87</v>
      </c>
      <c r="C391" s="146">
        <v>2106</v>
      </c>
      <c r="D391" s="146" t="s">
        <v>60</v>
      </c>
      <c r="E391" s="150">
        <v>38.85</v>
      </c>
      <c r="F391" s="150">
        <v>0</v>
      </c>
      <c r="G391" s="150">
        <v>0</v>
      </c>
      <c r="H391" s="150">
        <v>0</v>
      </c>
      <c r="I391" s="150">
        <v>3.19</v>
      </c>
      <c r="J391" s="171">
        <v>42.04</v>
      </c>
      <c r="K391" s="171">
        <v>452.52</v>
      </c>
      <c r="L391" s="171">
        <v>497.77200000000005</v>
      </c>
      <c r="M391" s="68">
        <v>8500</v>
      </c>
      <c r="N391" s="68">
        <f t="shared" si="7"/>
        <v>3846420</v>
      </c>
    </row>
    <row r="392" spans="1:14" ht="16.5" x14ac:dyDescent="0.3">
      <c r="A392" s="146">
        <v>220</v>
      </c>
      <c r="B392" s="146" t="s">
        <v>87</v>
      </c>
      <c r="C392" s="146">
        <v>2107</v>
      </c>
      <c r="D392" s="146" t="s">
        <v>60</v>
      </c>
      <c r="E392" s="150">
        <v>38.85</v>
      </c>
      <c r="F392" s="150">
        <v>0</v>
      </c>
      <c r="G392" s="150">
        <v>0</v>
      </c>
      <c r="H392" s="150">
        <v>0</v>
      </c>
      <c r="I392" s="150">
        <v>3.19</v>
      </c>
      <c r="J392" s="171">
        <v>42.04</v>
      </c>
      <c r="K392" s="171">
        <v>452.52</v>
      </c>
      <c r="L392" s="171">
        <v>497.77200000000005</v>
      </c>
      <c r="M392" s="68">
        <v>8500</v>
      </c>
      <c r="N392" s="68">
        <f t="shared" si="7"/>
        <v>3846420</v>
      </c>
    </row>
    <row r="393" spans="1:14" ht="16.5" x14ac:dyDescent="0.3">
      <c r="A393" s="146">
        <v>221</v>
      </c>
      <c r="B393" s="146" t="s">
        <v>87</v>
      </c>
      <c r="C393" s="146">
        <v>2108</v>
      </c>
      <c r="D393" s="146" t="s">
        <v>60</v>
      </c>
      <c r="E393" s="150">
        <v>38.85</v>
      </c>
      <c r="F393" s="150">
        <v>0</v>
      </c>
      <c r="G393" s="150">
        <v>0</v>
      </c>
      <c r="H393" s="150">
        <v>0</v>
      </c>
      <c r="I393" s="150">
        <v>3.19</v>
      </c>
      <c r="J393" s="171">
        <v>42.04</v>
      </c>
      <c r="K393" s="171">
        <v>452.52</v>
      </c>
      <c r="L393" s="171">
        <v>497.77200000000005</v>
      </c>
      <c r="M393" s="68">
        <v>8500</v>
      </c>
      <c r="N393" s="68">
        <f t="shared" si="7"/>
        <v>3846420</v>
      </c>
    </row>
    <row r="394" spans="1:14" ht="16.5" x14ac:dyDescent="0.3">
      <c r="A394" s="146">
        <v>222</v>
      </c>
      <c r="B394" s="146" t="s">
        <v>87</v>
      </c>
      <c r="C394" s="146">
        <v>2109</v>
      </c>
      <c r="D394" s="146" t="s">
        <v>60</v>
      </c>
      <c r="E394" s="137">
        <v>38.85</v>
      </c>
      <c r="F394" s="137">
        <v>0</v>
      </c>
      <c r="G394" s="137">
        <v>0</v>
      </c>
      <c r="H394" s="137">
        <v>0</v>
      </c>
      <c r="I394" s="137">
        <v>3.19</v>
      </c>
      <c r="J394" s="171">
        <v>42.04</v>
      </c>
      <c r="K394" s="171">
        <v>452.52</v>
      </c>
      <c r="L394" s="171">
        <v>497.77200000000005</v>
      </c>
      <c r="M394" s="68">
        <v>8500</v>
      </c>
      <c r="N394" s="68">
        <f t="shared" si="7"/>
        <v>3846420</v>
      </c>
    </row>
    <row r="395" spans="1:14" ht="16.5" x14ac:dyDescent="0.3">
      <c r="A395" s="146">
        <v>223</v>
      </c>
      <c r="B395" s="146" t="s">
        <v>87</v>
      </c>
      <c r="C395" s="146">
        <v>2110</v>
      </c>
      <c r="D395" s="146" t="s">
        <v>60</v>
      </c>
      <c r="E395" s="137">
        <v>38.85</v>
      </c>
      <c r="F395" s="137">
        <v>0</v>
      </c>
      <c r="G395" s="137">
        <v>0</v>
      </c>
      <c r="H395" s="137">
        <v>0</v>
      </c>
      <c r="I395" s="137">
        <v>3.19</v>
      </c>
      <c r="J395" s="171">
        <v>42.04</v>
      </c>
      <c r="K395" s="171">
        <v>452.52</v>
      </c>
      <c r="L395" s="171">
        <v>497.77200000000005</v>
      </c>
      <c r="M395" s="68">
        <v>8500</v>
      </c>
      <c r="N395" s="68">
        <f t="shared" si="7"/>
        <v>3846420</v>
      </c>
    </row>
    <row r="396" spans="1:14" ht="16.5" x14ac:dyDescent="0.3">
      <c r="A396" s="146">
        <v>224</v>
      </c>
      <c r="B396" s="146" t="s">
        <v>87</v>
      </c>
      <c r="C396" s="146">
        <v>2111</v>
      </c>
      <c r="D396" s="146" t="s">
        <v>60</v>
      </c>
      <c r="E396" s="150">
        <v>38.85</v>
      </c>
      <c r="F396" s="150">
        <v>0</v>
      </c>
      <c r="G396" s="150">
        <v>0</v>
      </c>
      <c r="H396" s="150">
        <v>0</v>
      </c>
      <c r="I396" s="150">
        <v>3.19</v>
      </c>
      <c r="J396" s="171">
        <v>42.04</v>
      </c>
      <c r="K396" s="171">
        <v>452.52</v>
      </c>
      <c r="L396" s="171">
        <v>497.77200000000005</v>
      </c>
      <c r="M396" s="68">
        <v>8500</v>
      </c>
      <c r="N396" s="68">
        <f t="shared" si="7"/>
        <v>3846420</v>
      </c>
    </row>
    <row r="397" spans="1:14" ht="16.5" x14ac:dyDescent="0.3">
      <c r="A397" s="146">
        <v>225</v>
      </c>
      <c r="B397" s="146" t="s">
        <v>87</v>
      </c>
      <c r="C397" s="146">
        <v>2112</v>
      </c>
      <c r="D397" s="146" t="s">
        <v>60</v>
      </c>
      <c r="E397" s="150">
        <v>38.85</v>
      </c>
      <c r="F397" s="150">
        <v>0</v>
      </c>
      <c r="G397" s="150">
        <v>0</v>
      </c>
      <c r="H397" s="150">
        <v>0</v>
      </c>
      <c r="I397" s="150">
        <v>3.19</v>
      </c>
      <c r="J397" s="171">
        <v>42.04</v>
      </c>
      <c r="K397" s="171">
        <v>452.52</v>
      </c>
      <c r="L397" s="171">
        <v>497.77200000000005</v>
      </c>
      <c r="M397" s="68">
        <v>8500</v>
      </c>
      <c r="N397" s="68">
        <f t="shared" si="7"/>
        <v>3846420</v>
      </c>
    </row>
    <row r="398" spans="1:14" ht="16.5" x14ac:dyDescent="0.3">
      <c r="A398" s="146">
        <v>226</v>
      </c>
      <c r="B398" s="146" t="s">
        <v>88</v>
      </c>
      <c r="C398" s="146">
        <v>2201</v>
      </c>
      <c r="D398" s="146" t="s">
        <v>60</v>
      </c>
      <c r="E398" s="150">
        <v>38.85</v>
      </c>
      <c r="F398" s="150">
        <v>0</v>
      </c>
      <c r="G398" s="150">
        <v>0</v>
      </c>
      <c r="H398" s="150">
        <v>0</v>
      </c>
      <c r="I398" s="150">
        <v>3.19</v>
      </c>
      <c r="J398" s="171">
        <v>42.04</v>
      </c>
      <c r="K398" s="171">
        <v>452.52</v>
      </c>
      <c r="L398" s="171">
        <v>497.77200000000005</v>
      </c>
      <c r="M398" s="68">
        <v>8500</v>
      </c>
      <c r="N398" s="68">
        <f t="shared" si="7"/>
        <v>3846420</v>
      </c>
    </row>
    <row r="399" spans="1:14" ht="16.5" x14ac:dyDescent="0.3">
      <c r="A399" s="146">
        <v>227</v>
      </c>
      <c r="B399" s="146" t="s">
        <v>88</v>
      </c>
      <c r="C399" s="146">
        <v>2202</v>
      </c>
      <c r="D399" s="146" t="s">
        <v>60</v>
      </c>
      <c r="E399" s="150">
        <v>38.85</v>
      </c>
      <c r="F399" s="150">
        <v>0</v>
      </c>
      <c r="G399" s="150">
        <v>0</v>
      </c>
      <c r="H399" s="150">
        <v>0</v>
      </c>
      <c r="I399" s="150">
        <v>3.19</v>
      </c>
      <c r="J399" s="171">
        <v>42.04</v>
      </c>
      <c r="K399" s="171">
        <v>452.52</v>
      </c>
      <c r="L399" s="171">
        <v>497.77200000000005</v>
      </c>
      <c r="M399" s="68">
        <v>8500</v>
      </c>
      <c r="N399" s="68">
        <f t="shared" si="7"/>
        <v>3846420</v>
      </c>
    </row>
    <row r="400" spans="1:14" ht="16.5" x14ac:dyDescent="0.3">
      <c r="A400" s="146">
        <v>228</v>
      </c>
      <c r="B400" s="146" t="s">
        <v>88</v>
      </c>
      <c r="C400" s="146">
        <v>2204</v>
      </c>
      <c r="D400" s="146" t="s">
        <v>60</v>
      </c>
      <c r="E400" s="150">
        <v>41.28</v>
      </c>
      <c r="F400" s="150">
        <v>0</v>
      </c>
      <c r="G400" s="150">
        <v>0</v>
      </c>
      <c r="H400" s="150">
        <v>0</v>
      </c>
      <c r="I400" s="150">
        <v>3.19</v>
      </c>
      <c r="J400" s="171">
        <v>44.47</v>
      </c>
      <c r="K400" s="171">
        <v>478.68</v>
      </c>
      <c r="L400" s="171">
        <v>526.548</v>
      </c>
      <c r="M400" s="68">
        <v>8500</v>
      </c>
      <c r="N400" s="68">
        <f t="shared" si="7"/>
        <v>4068780</v>
      </c>
    </row>
    <row r="401" spans="1:14" ht="16.5" x14ac:dyDescent="0.3">
      <c r="A401" s="146">
        <v>229</v>
      </c>
      <c r="B401" s="146" t="s">
        <v>88</v>
      </c>
      <c r="C401" s="146">
        <v>2205</v>
      </c>
      <c r="D401" s="146" t="s">
        <v>60</v>
      </c>
      <c r="E401" s="150">
        <v>38.85</v>
      </c>
      <c r="F401" s="150">
        <v>0</v>
      </c>
      <c r="G401" s="150">
        <v>0</v>
      </c>
      <c r="H401" s="150">
        <v>0</v>
      </c>
      <c r="I401" s="150">
        <v>3.19</v>
      </c>
      <c r="J401" s="171">
        <v>42.04</v>
      </c>
      <c r="K401" s="171">
        <v>452.52</v>
      </c>
      <c r="L401" s="171">
        <v>497.77200000000005</v>
      </c>
      <c r="M401" s="68">
        <v>8500</v>
      </c>
      <c r="N401" s="68">
        <f t="shared" si="7"/>
        <v>3846420</v>
      </c>
    </row>
    <row r="402" spans="1:14" ht="16.5" x14ac:dyDescent="0.3">
      <c r="A402" s="146">
        <v>230</v>
      </c>
      <c r="B402" s="146" t="s">
        <v>88</v>
      </c>
      <c r="C402" s="146">
        <v>2206</v>
      </c>
      <c r="D402" s="146" t="s">
        <v>60</v>
      </c>
      <c r="E402" s="150">
        <v>38.85</v>
      </c>
      <c r="F402" s="150">
        <v>0</v>
      </c>
      <c r="G402" s="150">
        <v>0</v>
      </c>
      <c r="H402" s="150">
        <v>0</v>
      </c>
      <c r="I402" s="150">
        <v>3.19</v>
      </c>
      <c r="J402" s="171">
        <v>42.04</v>
      </c>
      <c r="K402" s="171">
        <v>452.52</v>
      </c>
      <c r="L402" s="171">
        <v>497.77200000000005</v>
      </c>
      <c r="M402" s="68">
        <v>8500</v>
      </c>
      <c r="N402" s="68">
        <f t="shared" si="7"/>
        <v>3846420</v>
      </c>
    </row>
    <row r="403" spans="1:14" ht="16.5" x14ac:dyDescent="0.3">
      <c r="A403" s="146">
        <v>231</v>
      </c>
      <c r="B403" s="146" t="s">
        <v>88</v>
      </c>
      <c r="C403" s="146">
        <v>2207</v>
      </c>
      <c r="D403" s="146" t="s">
        <v>60</v>
      </c>
      <c r="E403" s="150">
        <v>38.85</v>
      </c>
      <c r="F403" s="150">
        <v>0</v>
      </c>
      <c r="G403" s="150">
        <v>0</v>
      </c>
      <c r="H403" s="150">
        <v>0</v>
      </c>
      <c r="I403" s="150">
        <v>3.19</v>
      </c>
      <c r="J403" s="171">
        <v>42.04</v>
      </c>
      <c r="K403" s="171">
        <v>452.52</v>
      </c>
      <c r="L403" s="171">
        <v>497.77200000000005</v>
      </c>
      <c r="M403" s="68">
        <v>8500</v>
      </c>
      <c r="N403" s="68">
        <f t="shared" si="7"/>
        <v>3846420</v>
      </c>
    </row>
    <row r="404" spans="1:14" ht="16.5" x14ac:dyDescent="0.3">
      <c r="A404" s="146">
        <v>232</v>
      </c>
      <c r="B404" s="146" t="s">
        <v>88</v>
      </c>
      <c r="C404" s="146">
        <v>2208</v>
      </c>
      <c r="D404" s="146" t="s">
        <v>60</v>
      </c>
      <c r="E404" s="150">
        <v>38.85</v>
      </c>
      <c r="F404" s="150">
        <v>0</v>
      </c>
      <c r="G404" s="150">
        <v>0</v>
      </c>
      <c r="H404" s="150">
        <v>0</v>
      </c>
      <c r="I404" s="150">
        <v>3.19</v>
      </c>
      <c r="J404" s="171">
        <v>42.04</v>
      </c>
      <c r="K404" s="171">
        <v>452.52</v>
      </c>
      <c r="L404" s="171">
        <v>497.77200000000005</v>
      </c>
      <c r="M404" s="68">
        <v>8500</v>
      </c>
      <c r="N404" s="68">
        <f t="shared" si="7"/>
        <v>3846420</v>
      </c>
    </row>
    <row r="405" spans="1:14" ht="16.5" x14ac:dyDescent="0.3">
      <c r="A405" s="146">
        <v>233</v>
      </c>
      <c r="B405" s="146" t="s">
        <v>88</v>
      </c>
      <c r="C405" s="146">
        <v>2209</v>
      </c>
      <c r="D405" s="146" t="s">
        <v>60</v>
      </c>
      <c r="E405" s="150">
        <v>38.85</v>
      </c>
      <c r="F405" s="150">
        <v>0</v>
      </c>
      <c r="G405" s="150">
        <v>0</v>
      </c>
      <c r="H405" s="150">
        <v>0</v>
      </c>
      <c r="I405" s="150">
        <v>3.19</v>
      </c>
      <c r="J405" s="171">
        <v>42.04</v>
      </c>
      <c r="K405" s="171">
        <v>452.52</v>
      </c>
      <c r="L405" s="171">
        <v>497.77200000000005</v>
      </c>
      <c r="M405" s="68">
        <v>8500</v>
      </c>
      <c r="N405" s="68">
        <f t="shared" si="7"/>
        <v>3846420</v>
      </c>
    </row>
    <row r="406" spans="1:14" ht="16.5" x14ac:dyDescent="0.3">
      <c r="A406" s="146">
        <v>234</v>
      </c>
      <c r="B406" s="146" t="s">
        <v>88</v>
      </c>
      <c r="C406" s="146">
        <v>2210</v>
      </c>
      <c r="D406" s="146" t="s">
        <v>60</v>
      </c>
      <c r="E406" s="150">
        <v>38.85</v>
      </c>
      <c r="F406" s="150">
        <v>0</v>
      </c>
      <c r="G406" s="150">
        <v>0</v>
      </c>
      <c r="H406" s="150">
        <v>0</v>
      </c>
      <c r="I406" s="150">
        <v>3.19</v>
      </c>
      <c r="J406" s="171">
        <v>42.04</v>
      </c>
      <c r="K406" s="171">
        <v>452.52</v>
      </c>
      <c r="L406" s="171">
        <v>497.77200000000005</v>
      </c>
      <c r="M406" s="68">
        <v>8500</v>
      </c>
      <c r="N406" s="68">
        <f t="shared" si="7"/>
        <v>3846420</v>
      </c>
    </row>
    <row r="407" spans="1:14" ht="16.5" x14ac:dyDescent="0.3">
      <c r="A407" s="146">
        <v>235</v>
      </c>
      <c r="B407" s="146" t="s">
        <v>88</v>
      </c>
      <c r="C407" s="146">
        <v>2211</v>
      </c>
      <c r="D407" s="146" t="s">
        <v>60</v>
      </c>
      <c r="E407" s="150">
        <v>38.85</v>
      </c>
      <c r="F407" s="150">
        <v>0</v>
      </c>
      <c r="G407" s="150">
        <v>0</v>
      </c>
      <c r="H407" s="150">
        <v>0</v>
      </c>
      <c r="I407" s="150">
        <v>3.19</v>
      </c>
      <c r="J407" s="171">
        <v>42.04</v>
      </c>
      <c r="K407" s="171">
        <v>452.52</v>
      </c>
      <c r="L407" s="171">
        <v>497.77200000000005</v>
      </c>
      <c r="M407" s="68">
        <v>8500</v>
      </c>
      <c r="N407" s="68">
        <f t="shared" si="7"/>
        <v>3846420</v>
      </c>
    </row>
    <row r="408" spans="1:14" ht="16.5" x14ac:dyDescent="0.3">
      <c r="A408" s="146">
        <v>236</v>
      </c>
      <c r="B408" s="146" t="s">
        <v>88</v>
      </c>
      <c r="C408" s="146">
        <v>2212</v>
      </c>
      <c r="D408" s="146" t="s">
        <v>60</v>
      </c>
      <c r="E408" s="150">
        <v>38.85</v>
      </c>
      <c r="F408" s="150">
        <v>0</v>
      </c>
      <c r="G408" s="150">
        <v>0</v>
      </c>
      <c r="H408" s="150">
        <v>0</v>
      </c>
      <c r="I408" s="150">
        <v>3.19</v>
      </c>
      <c r="J408" s="171">
        <v>42.04</v>
      </c>
      <c r="K408" s="171">
        <v>452.52</v>
      </c>
      <c r="L408" s="171">
        <v>497.77200000000005</v>
      </c>
      <c r="M408" s="68">
        <v>8500</v>
      </c>
      <c r="N408" s="68">
        <f t="shared" si="7"/>
        <v>3846420</v>
      </c>
    </row>
    <row r="409" spans="1:14" ht="16.5" x14ac:dyDescent="0.3">
      <c r="A409" s="146">
        <v>237</v>
      </c>
      <c r="B409" s="146" t="s">
        <v>89</v>
      </c>
      <c r="C409" s="146">
        <v>2301</v>
      </c>
      <c r="D409" s="146" t="s">
        <v>60</v>
      </c>
      <c r="E409" s="150">
        <v>38.85</v>
      </c>
      <c r="F409" s="150">
        <v>0</v>
      </c>
      <c r="G409" s="150">
        <v>0</v>
      </c>
      <c r="H409" s="150">
        <v>0</v>
      </c>
      <c r="I409" s="150">
        <v>3.19</v>
      </c>
      <c r="J409" s="171">
        <v>42.04</v>
      </c>
      <c r="K409" s="171">
        <v>452.52</v>
      </c>
      <c r="L409" s="171">
        <v>497.77200000000005</v>
      </c>
      <c r="M409" s="68">
        <v>8500</v>
      </c>
      <c r="N409" s="68">
        <f t="shared" si="7"/>
        <v>3846420</v>
      </c>
    </row>
    <row r="410" spans="1:14" ht="16.5" x14ac:dyDescent="0.3">
      <c r="A410" s="146">
        <v>238</v>
      </c>
      <c r="B410" s="146" t="s">
        <v>89</v>
      </c>
      <c r="C410" s="146">
        <v>2302</v>
      </c>
      <c r="D410" s="146" t="s">
        <v>60</v>
      </c>
      <c r="E410" s="150">
        <v>38.85</v>
      </c>
      <c r="F410" s="150">
        <v>0</v>
      </c>
      <c r="G410" s="150">
        <v>0</v>
      </c>
      <c r="H410" s="150">
        <v>0</v>
      </c>
      <c r="I410" s="150">
        <v>3.19</v>
      </c>
      <c r="J410" s="171">
        <v>42.04</v>
      </c>
      <c r="K410" s="171">
        <v>452.52</v>
      </c>
      <c r="L410" s="171">
        <v>497.77200000000005</v>
      </c>
      <c r="M410" s="68">
        <v>8500</v>
      </c>
      <c r="N410" s="68">
        <f t="shared" si="7"/>
        <v>3846420</v>
      </c>
    </row>
    <row r="411" spans="1:14" ht="16.5" x14ac:dyDescent="0.3">
      <c r="A411" s="146">
        <v>239</v>
      </c>
      <c r="B411" s="146" t="s">
        <v>89</v>
      </c>
      <c r="C411" s="146">
        <v>2303</v>
      </c>
      <c r="D411" s="146" t="s">
        <v>60</v>
      </c>
      <c r="E411" s="150">
        <v>41.28</v>
      </c>
      <c r="F411" s="150">
        <v>0</v>
      </c>
      <c r="G411" s="150">
        <v>0</v>
      </c>
      <c r="H411" s="150">
        <v>0</v>
      </c>
      <c r="I411" s="150">
        <v>3.19</v>
      </c>
      <c r="J411" s="171">
        <v>44.47</v>
      </c>
      <c r="K411" s="171">
        <v>478.68</v>
      </c>
      <c r="L411" s="171">
        <v>526.548</v>
      </c>
      <c r="M411" s="68">
        <v>8500</v>
      </c>
      <c r="N411" s="68">
        <f t="shared" si="7"/>
        <v>4068780</v>
      </c>
    </row>
    <row r="412" spans="1:14" ht="16.5" x14ac:dyDescent="0.3">
      <c r="A412" s="146">
        <v>240</v>
      </c>
      <c r="B412" s="146" t="s">
        <v>89</v>
      </c>
      <c r="C412" s="146">
        <v>2304</v>
      </c>
      <c r="D412" s="146" t="s">
        <v>60</v>
      </c>
      <c r="E412" s="150">
        <v>41.28</v>
      </c>
      <c r="F412" s="150">
        <v>0</v>
      </c>
      <c r="G412" s="150">
        <v>0</v>
      </c>
      <c r="H412" s="150">
        <v>0</v>
      </c>
      <c r="I412" s="150">
        <v>3.19</v>
      </c>
      <c r="J412" s="171">
        <v>44.47</v>
      </c>
      <c r="K412" s="171">
        <v>478.68</v>
      </c>
      <c r="L412" s="171">
        <v>526.548</v>
      </c>
      <c r="M412" s="68">
        <v>8500</v>
      </c>
      <c r="N412" s="68">
        <f t="shared" si="7"/>
        <v>4068780</v>
      </c>
    </row>
    <row r="413" spans="1:14" ht="16.5" x14ac:dyDescent="0.3">
      <c r="A413" s="146">
        <v>241</v>
      </c>
      <c r="B413" s="146" t="s">
        <v>89</v>
      </c>
      <c r="C413" s="146">
        <v>2305</v>
      </c>
      <c r="D413" s="146" t="s">
        <v>60</v>
      </c>
      <c r="E413" s="150">
        <v>38.85</v>
      </c>
      <c r="F413" s="150">
        <v>0</v>
      </c>
      <c r="G413" s="150">
        <v>0</v>
      </c>
      <c r="H413" s="150">
        <v>0</v>
      </c>
      <c r="I413" s="150">
        <v>3.19</v>
      </c>
      <c r="J413" s="171">
        <v>42.04</v>
      </c>
      <c r="K413" s="171">
        <v>452.52</v>
      </c>
      <c r="L413" s="171">
        <v>497.77200000000005</v>
      </c>
      <c r="M413" s="68">
        <v>8500</v>
      </c>
      <c r="N413" s="68">
        <f t="shared" si="7"/>
        <v>3846420</v>
      </c>
    </row>
    <row r="414" spans="1:14" ht="16.5" x14ac:dyDescent="0.3">
      <c r="A414" s="146">
        <v>242</v>
      </c>
      <c r="B414" s="146" t="s">
        <v>89</v>
      </c>
      <c r="C414" s="146">
        <v>2306</v>
      </c>
      <c r="D414" s="146" t="s">
        <v>60</v>
      </c>
      <c r="E414" s="150">
        <v>38.85</v>
      </c>
      <c r="F414" s="150">
        <v>0</v>
      </c>
      <c r="G414" s="150">
        <v>0</v>
      </c>
      <c r="H414" s="150">
        <v>0</v>
      </c>
      <c r="I414" s="150">
        <v>3.19</v>
      </c>
      <c r="J414" s="171">
        <v>42.04</v>
      </c>
      <c r="K414" s="171">
        <v>452.52</v>
      </c>
      <c r="L414" s="171">
        <v>497.77200000000005</v>
      </c>
      <c r="M414" s="68">
        <v>8500</v>
      </c>
      <c r="N414" s="68">
        <f t="shared" si="7"/>
        <v>3846420</v>
      </c>
    </row>
    <row r="415" spans="1:14" ht="16.5" x14ac:dyDescent="0.3">
      <c r="A415" s="146">
        <v>243</v>
      </c>
      <c r="B415" s="146" t="s">
        <v>89</v>
      </c>
      <c r="C415" s="146">
        <v>2307</v>
      </c>
      <c r="D415" s="146" t="s">
        <v>60</v>
      </c>
      <c r="E415" s="150">
        <v>38.85</v>
      </c>
      <c r="F415" s="150">
        <v>0</v>
      </c>
      <c r="G415" s="150">
        <v>0</v>
      </c>
      <c r="H415" s="150">
        <v>0</v>
      </c>
      <c r="I415" s="150">
        <v>3.19</v>
      </c>
      <c r="J415" s="171">
        <v>42.04</v>
      </c>
      <c r="K415" s="171">
        <v>452.52</v>
      </c>
      <c r="L415" s="171">
        <v>497.77200000000005</v>
      </c>
      <c r="M415" s="68">
        <v>8500</v>
      </c>
      <c r="N415" s="68">
        <f t="shared" si="7"/>
        <v>3846420</v>
      </c>
    </row>
    <row r="416" spans="1:14" ht="16.5" x14ac:dyDescent="0.3">
      <c r="A416" s="146">
        <v>244</v>
      </c>
      <c r="B416" s="146" t="s">
        <v>89</v>
      </c>
      <c r="C416" s="146">
        <v>2308</v>
      </c>
      <c r="D416" s="146" t="s">
        <v>60</v>
      </c>
      <c r="E416" s="150">
        <v>38.85</v>
      </c>
      <c r="F416" s="150">
        <v>0</v>
      </c>
      <c r="G416" s="150">
        <v>0</v>
      </c>
      <c r="H416" s="150">
        <v>0</v>
      </c>
      <c r="I416" s="150">
        <v>3.19</v>
      </c>
      <c r="J416" s="171">
        <v>42.04</v>
      </c>
      <c r="K416" s="171">
        <v>452.52</v>
      </c>
      <c r="L416" s="171">
        <v>497.77200000000005</v>
      </c>
      <c r="M416" s="68">
        <v>8500</v>
      </c>
      <c r="N416" s="68">
        <f t="shared" si="7"/>
        <v>3846420</v>
      </c>
    </row>
    <row r="417" spans="1:14" ht="16.5" x14ac:dyDescent="0.3">
      <c r="A417" s="146">
        <v>245</v>
      </c>
      <c r="B417" s="146" t="s">
        <v>89</v>
      </c>
      <c r="C417" s="146">
        <v>2309</v>
      </c>
      <c r="D417" s="146" t="s">
        <v>60</v>
      </c>
      <c r="E417" s="150">
        <v>38.85</v>
      </c>
      <c r="F417" s="150">
        <v>0</v>
      </c>
      <c r="G417" s="150">
        <v>0</v>
      </c>
      <c r="H417" s="150">
        <v>0</v>
      </c>
      <c r="I417" s="150">
        <v>3.19</v>
      </c>
      <c r="J417" s="171">
        <v>42.04</v>
      </c>
      <c r="K417" s="171">
        <v>452.52</v>
      </c>
      <c r="L417" s="171">
        <v>497.77200000000005</v>
      </c>
      <c r="M417" s="68">
        <v>8500</v>
      </c>
      <c r="N417" s="68">
        <f t="shared" si="7"/>
        <v>3846420</v>
      </c>
    </row>
    <row r="418" spans="1:14" ht="16.5" x14ac:dyDescent="0.3">
      <c r="A418" s="146">
        <v>246</v>
      </c>
      <c r="B418" s="146" t="s">
        <v>89</v>
      </c>
      <c r="C418" s="146">
        <v>2310</v>
      </c>
      <c r="D418" s="146" t="s">
        <v>60</v>
      </c>
      <c r="E418" s="150">
        <v>38.85</v>
      </c>
      <c r="F418" s="150">
        <v>0</v>
      </c>
      <c r="G418" s="150">
        <v>0</v>
      </c>
      <c r="H418" s="150">
        <v>0</v>
      </c>
      <c r="I418" s="150">
        <v>3.19</v>
      </c>
      <c r="J418" s="171">
        <v>42.04</v>
      </c>
      <c r="K418" s="171">
        <v>452.52</v>
      </c>
      <c r="L418" s="171">
        <v>497.77200000000005</v>
      </c>
      <c r="M418" s="68">
        <v>8500</v>
      </c>
      <c r="N418" s="68">
        <f t="shared" si="7"/>
        <v>3846420</v>
      </c>
    </row>
    <row r="419" spans="1:14" ht="16.5" x14ac:dyDescent="0.3">
      <c r="A419" s="146">
        <v>247</v>
      </c>
      <c r="B419" s="146" t="s">
        <v>89</v>
      </c>
      <c r="C419" s="146">
        <v>2311</v>
      </c>
      <c r="D419" s="146" t="s">
        <v>60</v>
      </c>
      <c r="E419" s="150">
        <v>38.85</v>
      </c>
      <c r="F419" s="150">
        <v>0</v>
      </c>
      <c r="G419" s="150">
        <v>0</v>
      </c>
      <c r="H419" s="150">
        <v>0</v>
      </c>
      <c r="I419" s="150">
        <v>3.19</v>
      </c>
      <c r="J419" s="171">
        <v>42.04</v>
      </c>
      <c r="K419" s="171">
        <v>452.52</v>
      </c>
      <c r="L419" s="171">
        <v>497.77200000000005</v>
      </c>
      <c r="M419" s="68">
        <v>8500</v>
      </c>
      <c r="N419" s="68">
        <f t="shared" si="7"/>
        <v>3846420</v>
      </c>
    </row>
    <row r="420" spans="1:14" ht="16.5" x14ac:dyDescent="0.3">
      <c r="A420" s="146">
        <v>248</v>
      </c>
      <c r="B420" s="146" t="s">
        <v>89</v>
      </c>
      <c r="C420" s="146">
        <v>2312</v>
      </c>
      <c r="D420" s="146" t="s">
        <v>60</v>
      </c>
      <c r="E420" s="150">
        <v>38.85</v>
      </c>
      <c r="F420" s="150">
        <v>0</v>
      </c>
      <c r="G420" s="150">
        <v>0</v>
      </c>
      <c r="H420" s="150">
        <v>0</v>
      </c>
      <c r="I420" s="150">
        <v>3.19</v>
      </c>
      <c r="J420" s="171">
        <v>42.04</v>
      </c>
      <c r="K420" s="171">
        <v>452.52</v>
      </c>
      <c r="L420" s="171">
        <v>497.77200000000005</v>
      </c>
      <c r="M420" s="68">
        <v>8500</v>
      </c>
      <c r="N420" s="68">
        <f t="shared" si="7"/>
        <v>3846420</v>
      </c>
    </row>
    <row r="421" spans="1:14" ht="16.5" x14ac:dyDescent="0.3">
      <c r="A421" s="217" t="s">
        <v>20</v>
      </c>
      <c r="B421" s="218"/>
      <c r="C421" s="218"/>
      <c r="D421" s="219"/>
      <c r="E421" s="81">
        <f>SUM(E173:E420)</f>
        <v>9727.1400000000394</v>
      </c>
      <c r="F421" s="81">
        <f t="shared" ref="F421:L421" si="8">SUM(F173:F420)</f>
        <v>0</v>
      </c>
      <c r="G421" s="81">
        <f t="shared" si="8"/>
        <v>0</v>
      </c>
      <c r="H421" s="81">
        <f t="shared" si="8"/>
        <v>95.26</v>
      </c>
      <c r="I421" s="81">
        <f t="shared" si="8"/>
        <v>791.12000000000444</v>
      </c>
      <c r="J421" s="81">
        <f t="shared" si="8"/>
        <v>10613.520000000033</v>
      </c>
      <c r="K421" s="81">
        <f t="shared" si="8"/>
        <v>114244.41000000009</v>
      </c>
      <c r="L421" s="81">
        <f t="shared" si="8"/>
        <v>125668.85099999953</v>
      </c>
      <c r="M421" s="181"/>
      <c r="N421" s="81">
        <f>SUM(N173:N420)</f>
        <v>971077485</v>
      </c>
    </row>
    <row r="424" spans="1:14" ht="15" x14ac:dyDescent="0.25">
      <c r="A424" s="220" t="s">
        <v>194</v>
      </c>
      <c r="B424" s="220"/>
      <c r="C424" s="220"/>
      <c r="D424" s="220"/>
      <c r="E424" s="220"/>
      <c r="F424" s="220"/>
      <c r="G424" s="220"/>
      <c r="H424" s="220"/>
      <c r="I424" s="220"/>
      <c r="J424" s="220"/>
      <c r="K424" s="220"/>
      <c r="L424" s="220"/>
      <c r="M424" s="220"/>
      <c r="N424" s="220"/>
    </row>
    <row r="425" spans="1:14" ht="33" x14ac:dyDescent="0.2">
      <c r="A425" s="145" t="s">
        <v>50</v>
      </c>
      <c r="B425" s="145" t="s">
        <v>33</v>
      </c>
      <c r="C425" s="145" t="s">
        <v>210</v>
      </c>
      <c r="D425" s="145" t="s">
        <v>64</v>
      </c>
      <c r="E425" s="145" t="s">
        <v>182</v>
      </c>
      <c r="F425" s="145" t="s">
        <v>184</v>
      </c>
      <c r="G425" s="145" t="s">
        <v>185</v>
      </c>
      <c r="H425" s="145" t="s">
        <v>186</v>
      </c>
      <c r="I425" s="145" t="s">
        <v>187</v>
      </c>
      <c r="J425" s="145" t="s">
        <v>188</v>
      </c>
      <c r="K425" s="145" t="s">
        <v>189</v>
      </c>
      <c r="L425" s="145" t="s">
        <v>190</v>
      </c>
      <c r="M425" s="71" t="s">
        <v>61</v>
      </c>
      <c r="N425" s="180" t="s">
        <v>204</v>
      </c>
    </row>
    <row r="426" spans="1:14" ht="16.5" x14ac:dyDescent="0.3">
      <c r="A426" s="146">
        <v>1</v>
      </c>
      <c r="B426" s="179" t="s">
        <v>69</v>
      </c>
      <c r="C426" s="146">
        <v>301</v>
      </c>
      <c r="D426" s="146" t="s">
        <v>59</v>
      </c>
      <c r="E426" s="150">
        <v>60.76</v>
      </c>
      <c r="F426" s="150">
        <v>0</v>
      </c>
      <c r="G426" s="150">
        <v>0</v>
      </c>
      <c r="H426" s="150">
        <v>22.21</v>
      </c>
      <c r="I426" s="150">
        <v>3.33</v>
      </c>
      <c r="J426" s="150">
        <v>86.3</v>
      </c>
      <c r="K426" s="171">
        <v>928.93</v>
      </c>
      <c r="L426" s="171">
        <v>1021.823</v>
      </c>
      <c r="M426" s="68">
        <v>8500</v>
      </c>
      <c r="N426" s="68">
        <f>ROUND(M426*K426,0)</f>
        <v>7895905</v>
      </c>
    </row>
    <row r="427" spans="1:14" ht="16.5" x14ac:dyDescent="0.3">
      <c r="A427" s="146">
        <v>2</v>
      </c>
      <c r="B427" s="179" t="s">
        <v>69</v>
      </c>
      <c r="C427" s="146">
        <v>302</v>
      </c>
      <c r="D427" s="146" t="s">
        <v>60</v>
      </c>
      <c r="E427" s="150">
        <v>41.28</v>
      </c>
      <c r="F427" s="150">
        <v>0</v>
      </c>
      <c r="G427" s="150">
        <v>0</v>
      </c>
      <c r="H427" s="150">
        <v>15.86</v>
      </c>
      <c r="I427" s="150">
        <v>3.19</v>
      </c>
      <c r="J427" s="150">
        <v>60.33</v>
      </c>
      <c r="K427" s="171">
        <v>649.39</v>
      </c>
      <c r="L427" s="171">
        <v>714.32900000000006</v>
      </c>
      <c r="M427" s="68">
        <v>8500</v>
      </c>
      <c r="N427" s="68">
        <f t="shared" ref="N427:N490" si="9">ROUND(M427*K427,0)</f>
        <v>5519815</v>
      </c>
    </row>
    <row r="428" spans="1:14" ht="16.5" x14ac:dyDescent="0.3">
      <c r="A428" s="146">
        <v>3</v>
      </c>
      <c r="B428" s="179" t="s">
        <v>69</v>
      </c>
      <c r="C428" s="146">
        <v>303</v>
      </c>
      <c r="D428" s="146" t="s">
        <v>60</v>
      </c>
      <c r="E428" s="150">
        <v>41.28</v>
      </c>
      <c r="F428" s="150">
        <v>0</v>
      </c>
      <c r="G428" s="150">
        <v>0</v>
      </c>
      <c r="H428" s="150">
        <v>15.86</v>
      </c>
      <c r="I428" s="150">
        <v>3.19</v>
      </c>
      <c r="J428" s="150">
        <v>60.33</v>
      </c>
      <c r="K428" s="171">
        <v>649.39</v>
      </c>
      <c r="L428" s="171">
        <v>714.32900000000006</v>
      </c>
      <c r="M428" s="68">
        <v>8500</v>
      </c>
      <c r="N428" s="68">
        <f t="shared" si="9"/>
        <v>5519815</v>
      </c>
    </row>
    <row r="429" spans="1:14" ht="16.5" x14ac:dyDescent="0.3">
      <c r="A429" s="146">
        <v>4</v>
      </c>
      <c r="B429" s="179" t="s">
        <v>69</v>
      </c>
      <c r="C429" s="146">
        <v>304</v>
      </c>
      <c r="D429" s="146" t="s">
        <v>59</v>
      </c>
      <c r="E429" s="150">
        <v>60.76</v>
      </c>
      <c r="F429" s="150">
        <v>0</v>
      </c>
      <c r="G429" s="150">
        <v>0</v>
      </c>
      <c r="H429" s="150">
        <v>22.21</v>
      </c>
      <c r="I429" s="150">
        <v>3.33</v>
      </c>
      <c r="J429" s="150">
        <v>86.3</v>
      </c>
      <c r="K429" s="171">
        <v>928.93</v>
      </c>
      <c r="L429" s="171">
        <v>1021.823</v>
      </c>
      <c r="M429" s="68">
        <v>8500</v>
      </c>
      <c r="N429" s="68">
        <f t="shared" si="9"/>
        <v>7895905</v>
      </c>
    </row>
    <row r="430" spans="1:14" ht="16.5" x14ac:dyDescent="0.3">
      <c r="A430" s="146">
        <v>5</v>
      </c>
      <c r="B430" s="179" t="s">
        <v>69</v>
      </c>
      <c r="C430" s="146">
        <v>305</v>
      </c>
      <c r="D430" s="146" t="s">
        <v>59</v>
      </c>
      <c r="E430" s="150">
        <v>60.76</v>
      </c>
      <c r="F430" s="150">
        <v>0</v>
      </c>
      <c r="G430" s="150">
        <v>0</v>
      </c>
      <c r="H430" s="150">
        <v>0</v>
      </c>
      <c r="I430" s="150">
        <v>3.33</v>
      </c>
      <c r="J430" s="150">
        <v>64.09</v>
      </c>
      <c r="K430" s="171">
        <v>689.86</v>
      </c>
      <c r="L430" s="171">
        <v>758.84600000000012</v>
      </c>
      <c r="M430" s="68">
        <v>8500</v>
      </c>
      <c r="N430" s="68">
        <f t="shared" si="9"/>
        <v>5863810</v>
      </c>
    </row>
    <row r="431" spans="1:14" ht="16.5" x14ac:dyDescent="0.3">
      <c r="A431" s="146">
        <v>6</v>
      </c>
      <c r="B431" s="179" t="s">
        <v>69</v>
      </c>
      <c r="C431" s="146">
        <v>306</v>
      </c>
      <c r="D431" s="146" t="s">
        <v>60</v>
      </c>
      <c r="E431" s="150">
        <v>38.85</v>
      </c>
      <c r="F431" s="150">
        <v>0</v>
      </c>
      <c r="G431" s="150">
        <v>0</v>
      </c>
      <c r="H431" s="150">
        <v>0</v>
      </c>
      <c r="I431" s="150">
        <v>3.19</v>
      </c>
      <c r="J431" s="150">
        <v>42.04</v>
      </c>
      <c r="K431" s="171">
        <v>452.52</v>
      </c>
      <c r="L431" s="171">
        <v>497.77200000000005</v>
      </c>
      <c r="M431" s="68">
        <v>8500</v>
      </c>
      <c r="N431" s="68">
        <f t="shared" si="9"/>
        <v>3846420</v>
      </c>
    </row>
    <row r="432" spans="1:14" ht="16.5" x14ac:dyDescent="0.3">
      <c r="A432" s="146">
        <v>7</v>
      </c>
      <c r="B432" s="179" t="s">
        <v>69</v>
      </c>
      <c r="C432" s="146">
        <v>307</v>
      </c>
      <c r="D432" s="146" t="s">
        <v>60</v>
      </c>
      <c r="E432" s="150">
        <v>38.85</v>
      </c>
      <c r="F432" s="150">
        <v>0</v>
      </c>
      <c r="G432" s="150">
        <v>0</v>
      </c>
      <c r="H432" s="150">
        <v>0</v>
      </c>
      <c r="I432" s="150">
        <v>3.19</v>
      </c>
      <c r="J432" s="150">
        <v>42.04</v>
      </c>
      <c r="K432" s="171">
        <v>452.52</v>
      </c>
      <c r="L432" s="171">
        <v>497.77200000000005</v>
      </c>
      <c r="M432" s="68">
        <v>8500</v>
      </c>
      <c r="N432" s="68">
        <f t="shared" si="9"/>
        <v>3846420</v>
      </c>
    </row>
    <row r="433" spans="1:14" ht="16.5" x14ac:dyDescent="0.3">
      <c r="A433" s="146">
        <v>8</v>
      </c>
      <c r="B433" s="179" t="s">
        <v>69</v>
      </c>
      <c r="C433" s="146">
        <v>308</v>
      </c>
      <c r="D433" s="146" t="s">
        <v>59</v>
      </c>
      <c r="E433" s="150">
        <v>60.76</v>
      </c>
      <c r="F433" s="150">
        <v>0</v>
      </c>
      <c r="G433" s="150">
        <v>0</v>
      </c>
      <c r="H433" s="150">
        <v>0</v>
      </c>
      <c r="I433" s="150">
        <v>3.33</v>
      </c>
      <c r="J433" s="150">
        <v>64.09</v>
      </c>
      <c r="K433" s="171">
        <v>689.86</v>
      </c>
      <c r="L433" s="171">
        <v>758.84600000000012</v>
      </c>
      <c r="M433" s="68">
        <v>8500</v>
      </c>
      <c r="N433" s="68">
        <f t="shared" si="9"/>
        <v>5863810</v>
      </c>
    </row>
    <row r="434" spans="1:14" ht="16.5" x14ac:dyDescent="0.3">
      <c r="A434" s="146">
        <v>9</v>
      </c>
      <c r="B434" s="179" t="s">
        <v>70</v>
      </c>
      <c r="C434" s="146">
        <v>401</v>
      </c>
      <c r="D434" s="146" t="s">
        <v>59</v>
      </c>
      <c r="E434" s="150">
        <v>60.76</v>
      </c>
      <c r="F434" s="150">
        <v>0</v>
      </c>
      <c r="G434" s="150">
        <v>0</v>
      </c>
      <c r="H434" s="150">
        <v>0</v>
      </c>
      <c r="I434" s="150">
        <v>3.33</v>
      </c>
      <c r="J434" s="150">
        <v>64.09</v>
      </c>
      <c r="K434" s="171">
        <v>689.86</v>
      </c>
      <c r="L434" s="171">
        <v>758.84600000000012</v>
      </c>
      <c r="M434" s="68">
        <v>8500</v>
      </c>
      <c r="N434" s="68">
        <f t="shared" si="9"/>
        <v>5863810</v>
      </c>
    </row>
    <row r="435" spans="1:14" ht="16.5" x14ac:dyDescent="0.3">
      <c r="A435" s="146">
        <v>10</v>
      </c>
      <c r="B435" s="179" t="s">
        <v>70</v>
      </c>
      <c r="C435" s="146">
        <v>402</v>
      </c>
      <c r="D435" s="146" t="s">
        <v>60</v>
      </c>
      <c r="E435" s="150">
        <v>41.28</v>
      </c>
      <c r="F435" s="150">
        <v>0</v>
      </c>
      <c r="G435" s="150">
        <v>0</v>
      </c>
      <c r="H435" s="150">
        <v>0</v>
      </c>
      <c r="I435" s="150">
        <v>3.19</v>
      </c>
      <c r="J435" s="150">
        <v>44.47</v>
      </c>
      <c r="K435" s="171">
        <v>478.68</v>
      </c>
      <c r="L435" s="171">
        <v>526.548</v>
      </c>
      <c r="M435" s="68">
        <v>8500</v>
      </c>
      <c r="N435" s="68">
        <f t="shared" si="9"/>
        <v>4068780</v>
      </c>
    </row>
    <row r="436" spans="1:14" ht="16.5" x14ac:dyDescent="0.3">
      <c r="A436" s="146">
        <v>11</v>
      </c>
      <c r="B436" s="179" t="s">
        <v>70</v>
      </c>
      <c r="C436" s="146">
        <v>403</v>
      </c>
      <c r="D436" s="146" t="s">
        <v>60</v>
      </c>
      <c r="E436" s="150">
        <v>41.28</v>
      </c>
      <c r="F436" s="150">
        <v>0</v>
      </c>
      <c r="G436" s="150">
        <v>0</v>
      </c>
      <c r="H436" s="150">
        <v>0</v>
      </c>
      <c r="I436" s="150">
        <v>3.19</v>
      </c>
      <c r="J436" s="150">
        <v>44.47</v>
      </c>
      <c r="K436" s="171">
        <v>478.68</v>
      </c>
      <c r="L436" s="171">
        <v>526.548</v>
      </c>
      <c r="M436" s="68">
        <v>8500</v>
      </c>
      <c r="N436" s="68">
        <f t="shared" si="9"/>
        <v>4068780</v>
      </c>
    </row>
    <row r="437" spans="1:14" ht="16.5" x14ac:dyDescent="0.3">
      <c r="A437" s="146">
        <v>12</v>
      </c>
      <c r="B437" s="179" t="s">
        <v>70</v>
      </c>
      <c r="C437" s="146">
        <v>404</v>
      </c>
      <c r="D437" s="146" t="s">
        <v>59</v>
      </c>
      <c r="E437" s="150">
        <v>60.76</v>
      </c>
      <c r="F437" s="150">
        <v>0</v>
      </c>
      <c r="G437" s="150">
        <v>0</v>
      </c>
      <c r="H437" s="150">
        <v>0</v>
      </c>
      <c r="I437" s="150">
        <v>3.33</v>
      </c>
      <c r="J437" s="150">
        <v>64.09</v>
      </c>
      <c r="K437" s="171">
        <v>689.86</v>
      </c>
      <c r="L437" s="171">
        <v>758.84600000000012</v>
      </c>
      <c r="M437" s="68">
        <v>8500</v>
      </c>
      <c r="N437" s="68">
        <f t="shared" si="9"/>
        <v>5863810</v>
      </c>
    </row>
    <row r="438" spans="1:14" ht="16.5" x14ac:dyDescent="0.3">
      <c r="A438" s="146">
        <v>13</v>
      </c>
      <c r="B438" s="179" t="s">
        <v>70</v>
      </c>
      <c r="C438" s="146">
        <v>405</v>
      </c>
      <c r="D438" s="146" t="s">
        <v>59</v>
      </c>
      <c r="E438" s="150">
        <v>60.76</v>
      </c>
      <c r="F438" s="150">
        <v>0</v>
      </c>
      <c r="G438" s="150">
        <v>0</v>
      </c>
      <c r="H438" s="150">
        <v>0</v>
      </c>
      <c r="I438" s="150">
        <v>3.33</v>
      </c>
      <c r="J438" s="150">
        <v>64.09</v>
      </c>
      <c r="K438" s="171">
        <v>689.86</v>
      </c>
      <c r="L438" s="171">
        <v>758.84600000000012</v>
      </c>
      <c r="M438" s="68">
        <v>8500</v>
      </c>
      <c r="N438" s="68">
        <f t="shared" si="9"/>
        <v>5863810</v>
      </c>
    </row>
    <row r="439" spans="1:14" ht="16.5" x14ac:dyDescent="0.3">
      <c r="A439" s="146">
        <v>14</v>
      </c>
      <c r="B439" s="179" t="s">
        <v>70</v>
      </c>
      <c r="C439" s="146">
        <v>406</v>
      </c>
      <c r="D439" s="146" t="s">
        <v>60</v>
      </c>
      <c r="E439" s="150">
        <v>38.85</v>
      </c>
      <c r="F439" s="150">
        <v>0</v>
      </c>
      <c r="G439" s="150">
        <v>0</v>
      </c>
      <c r="H439" s="150">
        <v>0</v>
      </c>
      <c r="I439" s="150">
        <v>3.19</v>
      </c>
      <c r="J439" s="150">
        <v>42.04</v>
      </c>
      <c r="K439" s="171">
        <v>452.52</v>
      </c>
      <c r="L439" s="171">
        <v>497.77200000000005</v>
      </c>
      <c r="M439" s="68">
        <v>8500</v>
      </c>
      <c r="N439" s="68">
        <f t="shared" si="9"/>
        <v>3846420</v>
      </c>
    </row>
    <row r="440" spans="1:14" ht="16.5" x14ac:dyDescent="0.3">
      <c r="A440" s="146">
        <v>15</v>
      </c>
      <c r="B440" s="179" t="s">
        <v>70</v>
      </c>
      <c r="C440" s="146">
        <v>407</v>
      </c>
      <c r="D440" s="146" t="s">
        <v>60</v>
      </c>
      <c r="E440" s="150">
        <v>38.85</v>
      </c>
      <c r="F440" s="150">
        <v>0</v>
      </c>
      <c r="G440" s="150">
        <v>0</v>
      </c>
      <c r="H440" s="150">
        <v>0</v>
      </c>
      <c r="I440" s="150">
        <v>3.19</v>
      </c>
      <c r="J440" s="150">
        <v>42.04</v>
      </c>
      <c r="K440" s="171">
        <v>452.52</v>
      </c>
      <c r="L440" s="171">
        <v>497.77200000000005</v>
      </c>
      <c r="M440" s="68">
        <v>8500</v>
      </c>
      <c r="N440" s="68">
        <f t="shared" si="9"/>
        <v>3846420</v>
      </c>
    </row>
    <row r="441" spans="1:14" ht="16.5" x14ac:dyDescent="0.3">
      <c r="A441" s="146">
        <v>16</v>
      </c>
      <c r="B441" s="179" t="s">
        <v>70</v>
      </c>
      <c r="C441" s="146">
        <v>408</v>
      </c>
      <c r="D441" s="146" t="s">
        <v>59</v>
      </c>
      <c r="E441" s="150">
        <v>60.76</v>
      </c>
      <c r="F441" s="150">
        <v>0</v>
      </c>
      <c r="G441" s="150">
        <v>0</v>
      </c>
      <c r="H441" s="150">
        <v>0</v>
      </c>
      <c r="I441" s="150">
        <v>3.33</v>
      </c>
      <c r="J441" s="150">
        <v>64.09</v>
      </c>
      <c r="K441" s="171">
        <v>689.86</v>
      </c>
      <c r="L441" s="171">
        <v>758.84600000000012</v>
      </c>
      <c r="M441" s="68">
        <v>8500</v>
      </c>
      <c r="N441" s="68">
        <f t="shared" si="9"/>
        <v>5863810</v>
      </c>
    </row>
    <row r="442" spans="1:14" ht="16.5" x14ac:dyDescent="0.3">
      <c r="A442" s="146">
        <v>17</v>
      </c>
      <c r="B442" s="179" t="s">
        <v>71</v>
      </c>
      <c r="C442" s="146">
        <v>501</v>
      </c>
      <c r="D442" s="146" t="s">
        <v>59</v>
      </c>
      <c r="E442" s="150">
        <v>60.76</v>
      </c>
      <c r="F442" s="150">
        <v>0</v>
      </c>
      <c r="G442" s="150">
        <v>0</v>
      </c>
      <c r="H442" s="150">
        <v>0</v>
      </c>
      <c r="I442" s="150">
        <v>3.33</v>
      </c>
      <c r="J442" s="150">
        <v>64.09</v>
      </c>
      <c r="K442" s="171">
        <v>689.86</v>
      </c>
      <c r="L442" s="171">
        <v>758.84600000000012</v>
      </c>
      <c r="M442" s="68">
        <v>8500</v>
      </c>
      <c r="N442" s="68">
        <f t="shared" si="9"/>
        <v>5863810</v>
      </c>
    </row>
    <row r="443" spans="1:14" ht="16.5" x14ac:dyDescent="0.3">
      <c r="A443" s="146">
        <v>18</v>
      </c>
      <c r="B443" s="179" t="s">
        <v>71</v>
      </c>
      <c r="C443" s="146">
        <v>502</v>
      </c>
      <c r="D443" s="146" t="s">
        <v>60</v>
      </c>
      <c r="E443" s="150">
        <v>41.28</v>
      </c>
      <c r="F443" s="150">
        <v>0</v>
      </c>
      <c r="G443" s="150">
        <v>0</v>
      </c>
      <c r="H443" s="150">
        <v>0</v>
      </c>
      <c r="I443" s="150">
        <v>3.19</v>
      </c>
      <c r="J443" s="150">
        <v>44.47</v>
      </c>
      <c r="K443" s="171">
        <v>478.68</v>
      </c>
      <c r="L443" s="171">
        <v>526.548</v>
      </c>
      <c r="M443" s="68">
        <v>8500</v>
      </c>
      <c r="N443" s="68">
        <f t="shared" si="9"/>
        <v>4068780</v>
      </c>
    </row>
    <row r="444" spans="1:14" ht="16.5" x14ac:dyDescent="0.3">
      <c r="A444" s="146">
        <v>19</v>
      </c>
      <c r="B444" s="179" t="s">
        <v>71</v>
      </c>
      <c r="C444" s="146">
        <v>503</v>
      </c>
      <c r="D444" s="146" t="s">
        <v>60</v>
      </c>
      <c r="E444" s="150">
        <v>41.28</v>
      </c>
      <c r="F444" s="150">
        <v>0</v>
      </c>
      <c r="G444" s="150">
        <v>0</v>
      </c>
      <c r="H444" s="150">
        <v>0</v>
      </c>
      <c r="I444" s="150">
        <v>3.19</v>
      </c>
      <c r="J444" s="150">
        <v>44.47</v>
      </c>
      <c r="K444" s="171">
        <v>478.68</v>
      </c>
      <c r="L444" s="171">
        <v>526.548</v>
      </c>
      <c r="M444" s="68">
        <v>8500</v>
      </c>
      <c r="N444" s="68">
        <f t="shared" si="9"/>
        <v>4068780</v>
      </c>
    </row>
    <row r="445" spans="1:14" ht="16.5" x14ac:dyDescent="0.3">
      <c r="A445" s="146">
        <v>20</v>
      </c>
      <c r="B445" s="179" t="s">
        <v>71</v>
      </c>
      <c r="C445" s="146">
        <v>504</v>
      </c>
      <c r="D445" s="146" t="s">
        <v>59</v>
      </c>
      <c r="E445" s="150">
        <v>60.76</v>
      </c>
      <c r="F445" s="150">
        <v>0</v>
      </c>
      <c r="G445" s="150">
        <v>0</v>
      </c>
      <c r="H445" s="150">
        <v>0</v>
      </c>
      <c r="I445" s="150">
        <v>3.33</v>
      </c>
      <c r="J445" s="150">
        <v>64.09</v>
      </c>
      <c r="K445" s="171">
        <v>689.86</v>
      </c>
      <c r="L445" s="171">
        <v>758.84600000000012</v>
      </c>
      <c r="M445" s="68">
        <v>8500</v>
      </c>
      <c r="N445" s="68">
        <f t="shared" si="9"/>
        <v>5863810</v>
      </c>
    </row>
    <row r="446" spans="1:14" ht="16.5" x14ac:dyDescent="0.3">
      <c r="A446" s="146">
        <v>21</v>
      </c>
      <c r="B446" s="179" t="s">
        <v>71</v>
      </c>
      <c r="C446" s="146">
        <v>505</v>
      </c>
      <c r="D446" s="146" t="s">
        <v>59</v>
      </c>
      <c r="E446" s="150">
        <v>60.76</v>
      </c>
      <c r="F446" s="150">
        <v>0</v>
      </c>
      <c r="G446" s="150">
        <v>0</v>
      </c>
      <c r="H446" s="150">
        <v>0</v>
      </c>
      <c r="I446" s="150">
        <v>3.33</v>
      </c>
      <c r="J446" s="150">
        <v>64.09</v>
      </c>
      <c r="K446" s="171">
        <v>689.86</v>
      </c>
      <c r="L446" s="171">
        <v>758.84600000000012</v>
      </c>
      <c r="M446" s="68">
        <v>8500</v>
      </c>
      <c r="N446" s="68">
        <f t="shared" si="9"/>
        <v>5863810</v>
      </c>
    </row>
    <row r="447" spans="1:14" ht="16.5" x14ac:dyDescent="0.3">
      <c r="A447" s="146">
        <v>22</v>
      </c>
      <c r="B447" s="179" t="s">
        <v>71</v>
      </c>
      <c r="C447" s="146">
        <v>506</v>
      </c>
      <c r="D447" s="146" t="s">
        <v>60</v>
      </c>
      <c r="E447" s="150">
        <v>38.85</v>
      </c>
      <c r="F447" s="150">
        <v>0</v>
      </c>
      <c r="G447" s="150">
        <v>0</v>
      </c>
      <c r="H447" s="150">
        <v>0</v>
      </c>
      <c r="I447" s="150">
        <v>3.19</v>
      </c>
      <c r="J447" s="150">
        <v>42.04</v>
      </c>
      <c r="K447" s="171">
        <v>452.52</v>
      </c>
      <c r="L447" s="171">
        <v>497.77200000000005</v>
      </c>
      <c r="M447" s="68">
        <v>8500</v>
      </c>
      <c r="N447" s="68">
        <f t="shared" si="9"/>
        <v>3846420</v>
      </c>
    </row>
    <row r="448" spans="1:14" ht="16.5" x14ac:dyDescent="0.3">
      <c r="A448" s="146">
        <v>23</v>
      </c>
      <c r="B448" s="179" t="s">
        <v>71</v>
      </c>
      <c r="C448" s="146">
        <v>507</v>
      </c>
      <c r="D448" s="146" t="s">
        <v>60</v>
      </c>
      <c r="E448" s="150">
        <v>38.85</v>
      </c>
      <c r="F448" s="150">
        <v>0</v>
      </c>
      <c r="G448" s="150">
        <v>0</v>
      </c>
      <c r="H448" s="150">
        <v>0</v>
      </c>
      <c r="I448" s="150">
        <v>3.19</v>
      </c>
      <c r="J448" s="150">
        <v>42.04</v>
      </c>
      <c r="K448" s="171">
        <v>452.52</v>
      </c>
      <c r="L448" s="171">
        <v>497.77200000000005</v>
      </c>
      <c r="M448" s="68">
        <v>8500</v>
      </c>
      <c r="N448" s="68">
        <f t="shared" si="9"/>
        <v>3846420</v>
      </c>
    </row>
    <row r="449" spans="1:14" ht="16.5" x14ac:dyDescent="0.3">
      <c r="A449" s="146">
        <v>24</v>
      </c>
      <c r="B449" s="179" t="s">
        <v>71</v>
      </c>
      <c r="C449" s="146">
        <v>508</v>
      </c>
      <c r="D449" s="146" t="s">
        <v>59</v>
      </c>
      <c r="E449" s="150">
        <v>60.76</v>
      </c>
      <c r="F449" s="150">
        <v>0</v>
      </c>
      <c r="G449" s="150">
        <v>0</v>
      </c>
      <c r="H449" s="150">
        <v>0</v>
      </c>
      <c r="I449" s="150">
        <v>3.33</v>
      </c>
      <c r="J449" s="150">
        <v>64.09</v>
      </c>
      <c r="K449" s="171">
        <v>689.86</v>
      </c>
      <c r="L449" s="171">
        <v>758.84600000000012</v>
      </c>
      <c r="M449" s="68">
        <v>8500</v>
      </c>
      <c r="N449" s="68">
        <f t="shared" si="9"/>
        <v>5863810</v>
      </c>
    </row>
    <row r="450" spans="1:14" ht="16.5" x14ac:dyDescent="0.3">
      <c r="A450" s="146">
        <v>25</v>
      </c>
      <c r="B450" s="179" t="s">
        <v>72</v>
      </c>
      <c r="C450" s="146">
        <v>601</v>
      </c>
      <c r="D450" s="146" t="s">
        <v>59</v>
      </c>
      <c r="E450" s="150">
        <v>60.76</v>
      </c>
      <c r="F450" s="150">
        <v>0</v>
      </c>
      <c r="G450" s="150">
        <v>0</v>
      </c>
      <c r="H450" s="150">
        <v>0</v>
      </c>
      <c r="I450" s="150">
        <v>3.33</v>
      </c>
      <c r="J450" s="150">
        <v>64.09</v>
      </c>
      <c r="K450" s="171">
        <v>689.86</v>
      </c>
      <c r="L450" s="171">
        <v>758.84600000000012</v>
      </c>
      <c r="M450" s="68">
        <v>8500</v>
      </c>
      <c r="N450" s="68">
        <f t="shared" si="9"/>
        <v>5863810</v>
      </c>
    </row>
    <row r="451" spans="1:14" ht="16.5" x14ac:dyDescent="0.3">
      <c r="A451" s="146">
        <v>26</v>
      </c>
      <c r="B451" s="179" t="s">
        <v>72</v>
      </c>
      <c r="C451" s="146">
        <v>602</v>
      </c>
      <c r="D451" s="146" t="s">
        <v>60</v>
      </c>
      <c r="E451" s="150">
        <v>41.28</v>
      </c>
      <c r="F451" s="150">
        <v>0</v>
      </c>
      <c r="G451" s="150">
        <v>0</v>
      </c>
      <c r="H451" s="150">
        <v>0</v>
      </c>
      <c r="I451" s="150">
        <v>3.19</v>
      </c>
      <c r="J451" s="150">
        <v>44.47</v>
      </c>
      <c r="K451" s="171">
        <v>478.68</v>
      </c>
      <c r="L451" s="171">
        <v>526.548</v>
      </c>
      <c r="M451" s="68">
        <v>8500</v>
      </c>
      <c r="N451" s="68">
        <f t="shared" si="9"/>
        <v>4068780</v>
      </c>
    </row>
    <row r="452" spans="1:14" ht="16.5" x14ac:dyDescent="0.3">
      <c r="A452" s="146">
        <v>27</v>
      </c>
      <c r="B452" s="179" t="s">
        <v>72</v>
      </c>
      <c r="C452" s="149">
        <v>603</v>
      </c>
      <c r="D452" s="146" t="s">
        <v>60</v>
      </c>
      <c r="E452" s="150">
        <v>41.28</v>
      </c>
      <c r="F452" s="150">
        <v>0</v>
      </c>
      <c r="G452" s="150">
        <v>0</v>
      </c>
      <c r="H452" s="150">
        <v>0</v>
      </c>
      <c r="I452" s="150">
        <v>3.19</v>
      </c>
      <c r="J452" s="150">
        <v>44.47</v>
      </c>
      <c r="K452" s="171">
        <v>478.68</v>
      </c>
      <c r="L452" s="171">
        <v>526.548</v>
      </c>
      <c r="M452" s="68">
        <v>8500</v>
      </c>
      <c r="N452" s="68">
        <f t="shared" si="9"/>
        <v>4068780</v>
      </c>
    </row>
    <row r="453" spans="1:14" ht="16.5" x14ac:dyDescent="0.3">
      <c r="A453" s="146">
        <v>28</v>
      </c>
      <c r="B453" s="179" t="s">
        <v>72</v>
      </c>
      <c r="C453" s="149">
        <v>604</v>
      </c>
      <c r="D453" s="146" t="s">
        <v>59</v>
      </c>
      <c r="E453" s="150">
        <v>60.76</v>
      </c>
      <c r="F453" s="150">
        <v>0</v>
      </c>
      <c r="G453" s="150">
        <v>0</v>
      </c>
      <c r="H453" s="150">
        <v>0</v>
      </c>
      <c r="I453" s="150">
        <v>3.33</v>
      </c>
      <c r="J453" s="150">
        <v>64.09</v>
      </c>
      <c r="K453" s="171">
        <v>689.86</v>
      </c>
      <c r="L453" s="171">
        <v>758.84600000000012</v>
      </c>
      <c r="M453" s="68">
        <v>8500</v>
      </c>
      <c r="N453" s="68">
        <f t="shared" si="9"/>
        <v>5863810</v>
      </c>
    </row>
    <row r="454" spans="1:14" ht="16.5" x14ac:dyDescent="0.3">
      <c r="A454" s="146">
        <v>29</v>
      </c>
      <c r="B454" s="179" t="s">
        <v>72</v>
      </c>
      <c r="C454" s="149">
        <v>605</v>
      </c>
      <c r="D454" s="146" t="s">
        <v>59</v>
      </c>
      <c r="E454" s="150">
        <v>60.76</v>
      </c>
      <c r="F454" s="150">
        <v>0</v>
      </c>
      <c r="G454" s="150">
        <v>0</v>
      </c>
      <c r="H454" s="150">
        <v>0</v>
      </c>
      <c r="I454" s="150">
        <v>3.33</v>
      </c>
      <c r="J454" s="150">
        <v>64.09</v>
      </c>
      <c r="K454" s="171">
        <v>689.86</v>
      </c>
      <c r="L454" s="171">
        <v>758.84600000000012</v>
      </c>
      <c r="M454" s="68">
        <v>8500</v>
      </c>
      <c r="N454" s="68">
        <f t="shared" si="9"/>
        <v>5863810</v>
      </c>
    </row>
    <row r="455" spans="1:14" ht="16.5" x14ac:dyDescent="0.3">
      <c r="A455" s="146">
        <v>30</v>
      </c>
      <c r="B455" s="179" t="s">
        <v>72</v>
      </c>
      <c r="C455" s="149">
        <v>606</v>
      </c>
      <c r="D455" s="146" t="s">
        <v>60</v>
      </c>
      <c r="E455" s="150">
        <v>38.85</v>
      </c>
      <c r="F455" s="150">
        <v>0</v>
      </c>
      <c r="G455" s="150">
        <v>0</v>
      </c>
      <c r="H455" s="150">
        <v>0</v>
      </c>
      <c r="I455" s="150">
        <v>3.19</v>
      </c>
      <c r="J455" s="150">
        <v>42.04</v>
      </c>
      <c r="K455" s="171">
        <v>452.52</v>
      </c>
      <c r="L455" s="171">
        <v>497.77200000000005</v>
      </c>
      <c r="M455" s="68">
        <v>8500</v>
      </c>
      <c r="N455" s="68">
        <f t="shared" si="9"/>
        <v>3846420</v>
      </c>
    </row>
    <row r="456" spans="1:14" ht="16.5" x14ac:dyDescent="0.3">
      <c r="A456" s="146">
        <v>31</v>
      </c>
      <c r="B456" s="179" t="s">
        <v>72</v>
      </c>
      <c r="C456" s="149">
        <v>607</v>
      </c>
      <c r="D456" s="146" t="s">
        <v>60</v>
      </c>
      <c r="E456" s="150">
        <v>38.85</v>
      </c>
      <c r="F456" s="150">
        <v>0</v>
      </c>
      <c r="G456" s="150">
        <v>0</v>
      </c>
      <c r="H456" s="150">
        <v>0</v>
      </c>
      <c r="I456" s="150">
        <v>3.19</v>
      </c>
      <c r="J456" s="150">
        <v>42.04</v>
      </c>
      <c r="K456" s="171">
        <v>452.52</v>
      </c>
      <c r="L456" s="171">
        <v>497.77200000000005</v>
      </c>
      <c r="M456" s="68">
        <v>8500</v>
      </c>
      <c r="N456" s="68">
        <f t="shared" si="9"/>
        <v>3846420</v>
      </c>
    </row>
    <row r="457" spans="1:14" ht="16.5" x14ac:dyDescent="0.3">
      <c r="A457" s="146">
        <v>32</v>
      </c>
      <c r="B457" s="179" t="s">
        <v>72</v>
      </c>
      <c r="C457" s="149">
        <v>608</v>
      </c>
      <c r="D457" s="146" t="s">
        <v>59</v>
      </c>
      <c r="E457" s="150">
        <v>60.76</v>
      </c>
      <c r="F457" s="150">
        <v>0</v>
      </c>
      <c r="G457" s="150">
        <v>0</v>
      </c>
      <c r="H457" s="150">
        <v>0</v>
      </c>
      <c r="I457" s="150">
        <v>3.33</v>
      </c>
      <c r="J457" s="150">
        <v>64.09</v>
      </c>
      <c r="K457" s="171">
        <v>689.86</v>
      </c>
      <c r="L457" s="171">
        <v>758.84600000000012</v>
      </c>
      <c r="M457" s="68">
        <v>8500</v>
      </c>
      <c r="N457" s="68">
        <f t="shared" si="9"/>
        <v>5863810</v>
      </c>
    </row>
    <row r="458" spans="1:14" ht="16.5" x14ac:dyDescent="0.3">
      <c r="A458" s="146">
        <v>33</v>
      </c>
      <c r="B458" s="179" t="s">
        <v>73</v>
      </c>
      <c r="C458" s="149">
        <v>701</v>
      </c>
      <c r="D458" s="146" t="s">
        <v>59</v>
      </c>
      <c r="E458" s="150">
        <v>60.76</v>
      </c>
      <c r="F458" s="150">
        <v>0</v>
      </c>
      <c r="G458" s="150">
        <v>0</v>
      </c>
      <c r="H458" s="150">
        <v>0</v>
      </c>
      <c r="I458" s="150">
        <v>3.33</v>
      </c>
      <c r="J458" s="150">
        <v>64.09</v>
      </c>
      <c r="K458" s="171">
        <v>689.86</v>
      </c>
      <c r="L458" s="171">
        <v>758.84600000000012</v>
      </c>
      <c r="M458" s="68">
        <v>8500</v>
      </c>
      <c r="N458" s="68">
        <f t="shared" si="9"/>
        <v>5863810</v>
      </c>
    </row>
    <row r="459" spans="1:14" ht="16.5" x14ac:dyDescent="0.3">
      <c r="A459" s="146">
        <v>34</v>
      </c>
      <c r="B459" s="179" t="s">
        <v>73</v>
      </c>
      <c r="C459" s="149">
        <v>702</v>
      </c>
      <c r="D459" s="146" t="s">
        <v>60</v>
      </c>
      <c r="E459" s="150">
        <v>41.28</v>
      </c>
      <c r="F459" s="150">
        <v>0</v>
      </c>
      <c r="G459" s="150">
        <v>0</v>
      </c>
      <c r="H459" s="150">
        <v>0</v>
      </c>
      <c r="I459" s="150">
        <v>3.19</v>
      </c>
      <c r="J459" s="150">
        <v>44.47</v>
      </c>
      <c r="K459" s="171">
        <v>478.68</v>
      </c>
      <c r="L459" s="171">
        <v>526.548</v>
      </c>
      <c r="M459" s="68">
        <v>8500</v>
      </c>
      <c r="N459" s="68">
        <f t="shared" si="9"/>
        <v>4068780</v>
      </c>
    </row>
    <row r="460" spans="1:14" ht="16.5" x14ac:dyDescent="0.3">
      <c r="A460" s="146">
        <v>35</v>
      </c>
      <c r="B460" s="179" t="s">
        <v>73</v>
      </c>
      <c r="C460" s="149">
        <v>704</v>
      </c>
      <c r="D460" s="146" t="s">
        <v>59</v>
      </c>
      <c r="E460" s="150">
        <v>60.76</v>
      </c>
      <c r="F460" s="150">
        <v>0</v>
      </c>
      <c r="G460" s="150">
        <v>0</v>
      </c>
      <c r="H460" s="150">
        <v>0</v>
      </c>
      <c r="I460" s="150">
        <v>3.33</v>
      </c>
      <c r="J460" s="150">
        <v>64.09</v>
      </c>
      <c r="K460" s="171">
        <v>689.86</v>
      </c>
      <c r="L460" s="171">
        <v>758.84600000000012</v>
      </c>
      <c r="M460" s="68">
        <v>8500</v>
      </c>
      <c r="N460" s="68">
        <f t="shared" si="9"/>
        <v>5863810</v>
      </c>
    </row>
    <row r="461" spans="1:14" ht="16.5" x14ac:dyDescent="0.3">
      <c r="A461" s="146">
        <v>36</v>
      </c>
      <c r="B461" s="179" t="s">
        <v>73</v>
      </c>
      <c r="C461" s="149">
        <v>705</v>
      </c>
      <c r="D461" s="146" t="s">
        <v>59</v>
      </c>
      <c r="E461" s="150">
        <v>60.76</v>
      </c>
      <c r="F461" s="150">
        <v>0</v>
      </c>
      <c r="G461" s="150">
        <v>0</v>
      </c>
      <c r="H461" s="150">
        <v>0</v>
      </c>
      <c r="I461" s="150">
        <v>3.33</v>
      </c>
      <c r="J461" s="150">
        <v>64.09</v>
      </c>
      <c r="K461" s="171">
        <v>689.86</v>
      </c>
      <c r="L461" s="171">
        <v>758.84600000000012</v>
      </c>
      <c r="M461" s="68">
        <v>8500</v>
      </c>
      <c r="N461" s="68">
        <f t="shared" si="9"/>
        <v>5863810</v>
      </c>
    </row>
    <row r="462" spans="1:14" ht="16.5" x14ac:dyDescent="0.3">
      <c r="A462" s="146">
        <v>37</v>
      </c>
      <c r="B462" s="179" t="s">
        <v>73</v>
      </c>
      <c r="C462" s="149">
        <v>706</v>
      </c>
      <c r="D462" s="146" t="s">
        <v>60</v>
      </c>
      <c r="E462" s="150">
        <v>38.85</v>
      </c>
      <c r="F462" s="150">
        <v>0</v>
      </c>
      <c r="G462" s="150">
        <v>0</v>
      </c>
      <c r="H462" s="150">
        <v>0</v>
      </c>
      <c r="I462" s="150">
        <v>3.19</v>
      </c>
      <c r="J462" s="150">
        <v>42.04</v>
      </c>
      <c r="K462" s="171">
        <v>452.52</v>
      </c>
      <c r="L462" s="171">
        <v>497.77200000000005</v>
      </c>
      <c r="M462" s="68">
        <v>8500</v>
      </c>
      <c r="N462" s="68">
        <f t="shared" si="9"/>
        <v>3846420</v>
      </c>
    </row>
    <row r="463" spans="1:14" ht="16.5" x14ac:dyDescent="0.3">
      <c r="A463" s="146">
        <v>38</v>
      </c>
      <c r="B463" s="179" t="s">
        <v>73</v>
      </c>
      <c r="C463" s="149">
        <v>707</v>
      </c>
      <c r="D463" s="146" t="s">
        <v>60</v>
      </c>
      <c r="E463" s="150">
        <v>38.85</v>
      </c>
      <c r="F463" s="150">
        <v>0</v>
      </c>
      <c r="G463" s="150">
        <v>0</v>
      </c>
      <c r="H463" s="150">
        <v>0</v>
      </c>
      <c r="I463" s="150">
        <v>3.19</v>
      </c>
      <c r="J463" s="150">
        <v>42.04</v>
      </c>
      <c r="K463" s="171">
        <v>452.52</v>
      </c>
      <c r="L463" s="171">
        <v>497.77200000000005</v>
      </c>
      <c r="M463" s="68">
        <v>8500</v>
      </c>
      <c r="N463" s="68">
        <f t="shared" si="9"/>
        <v>3846420</v>
      </c>
    </row>
    <row r="464" spans="1:14" ht="16.5" x14ac:dyDescent="0.3">
      <c r="A464" s="146">
        <v>39</v>
      </c>
      <c r="B464" s="179" t="s">
        <v>73</v>
      </c>
      <c r="C464" s="149">
        <v>708</v>
      </c>
      <c r="D464" s="146" t="s">
        <v>59</v>
      </c>
      <c r="E464" s="150">
        <v>60.76</v>
      </c>
      <c r="F464" s="150">
        <v>0</v>
      </c>
      <c r="G464" s="150">
        <v>0</v>
      </c>
      <c r="H464" s="150">
        <v>0</v>
      </c>
      <c r="I464" s="150">
        <v>3.33</v>
      </c>
      <c r="J464" s="150">
        <v>64.09</v>
      </c>
      <c r="K464" s="171">
        <v>689.86</v>
      </c>
      <c r="L464" s="171">
        <v>758.84600000000012</v>
      </c>
      <c r="M464" s="68">
        <v>8500</v>
      </c>
      <c r="N464" s="68">
        <f t="shared" si="9"/>
        <v>5863810</v>
      </c>
    </row>
    <row r="465" spans="1:14" ht="16.5" x14ac:dyDescent="0.3">
      <c r="A465" s="146">
        <v>40</v>
      </c>
      <c r="B465" s="179" t="s">
        <v>74</v>
      </c>
      <c r="C465" s="149">
        <v>801</v>
      </c>
      <c r="D465" s="146" t="s">
        <v>59</v>
      </c>
      <c r="E465" s="150">
        <v>60.76</v>
      </c>
      <c r="F465" s="150">
        <v>0</v>
      </c>
      <c r="G465" s="150">
        <v>0</v>
      </c>
      <c r="H465" s="150">
        <v>0</v>
      </c>
      <c r="I465" s="150">
        <v>3.33</v>
      </c>
      <c r="J465" s="150">
        <v>64.09</v>
      </c>
      <c r="K465" s="171">
        <v>689.86</v>
      </c>
      <c r="L465" s="171">
        <v>758.84600000000012</v>
      </c>
      <c r="M465" s="68">
        <v>8500</v>
      </c>
      <c r="N465" s="68">
        <f t="shared" si="9"/>
        <v>5863810</v>
      </c>
    </row>
    <row r="466" spans="1:14" ht="16.5" x14ac:dyDescent="0.3">
      <c r="A466" s="146">
        <v>41</v>
      </c>
      <c r="B466" s="179" t="s">
        <v>74</v>
      </c>
      <c r="C466" s="149">
        <v>802</v>
      </c>
      <c r="D466" s="146" t="s">
        <v>60</v>
      </c>
      <c r="E466" s="150">
        <v>41.28</v>
      </c>
      <c r="F466" s="150">
        <v>0</v>
      </c>
      <c r="G466" s="150">
        <v>0</v>
      </c>
      <c r="H466" s="150">
        <v>0</v>
      </c>
      <c r="I466" s="150">
        <v>3.19</v>
      </c>
      <c r="J466" s="150">
        <v>44.47</v>
      </c>
      <c r="K466" s="171">
        <v>478.68</v>
      </c>
      <c r="L466" s="171">
        <v>526.548</v>
      </c>
      <c r="M466" s="68">
        <v>8500</v>
      </c>
      <c r="N466" s="68">
        <f t="shared" si="9"/>
        <v>4068780</v>
      </c>
    </row>
    <row r="467" spans="1:14" ht="16.5" x14ac:dyDescent="0.3">
      <c r="A467" s="146">
        <v>42</v>
      </c>
      <c r="B467" s="179" t="s">
        <v>74</v>
      </c>
      <c r="C467" s="149">
        <v>803</v>
      </c>
      <c r="D467" s="146" t="s">
        <v>60</v>
      </c>
      <c r="E467" s="150">
        <v>41.28</v>
      </c>
      <c r="F467" s="150">
        <v>0</v>
      </c>
      <c r="G467" s="150">
        <v>0</v>
      </c>
      <c r="H467" s="150">
        <v>0</v>
      </c>
      <c r="I467" s="150">
        <v>3.19</v>
      </c>
      <c r="J467" s="150">
        <v>44.47</v>
      </c>
      <c r="K467" s="171">
        <v>478.68</v>
      </c>
      <c r="L467" s="171">
        <v>526.548</v>
      </c>
      <c r="M467" s="68">
        <v>8500</v>
      </c>
      <c r="N467" s="68">
        <f t="shared" si="9"/>
        <v>4068780</v>
      </c>
    </row>
    <row r="468" spans="1:14" ht="16.5" x14ac:dyDescent="0.3">
      <c r="A468" s="146">
        <v>43</v>
      </c>
      <c r="B468" s="179" t="s">
        <v>74</v>
      </c>
      <c r="C468" s="149">
        <v>804</v>
      </c>
      <c r="D468" s="146" t="s">
        <v>59</v>
      </c>
      <c r="E468" s="150">
        <v>60.76</v>
      </c>
      <c r="F468" s="150">
        <v>0</v>
      </c>
      <c r="G468" s="150">
        <v>0</v>
      </c>
      <c r="H468" s="150">
        <v>0</v>
      </c>
      <c r="I468" s="150">
        <v>3.33</v>
      </c>
      <c r="J468" s="150">
        <v>64.09</v>
      </c>
      <c r="K468" s="171">
        <v>689.86</v>
      </c>
      <c r="L468" s="171">
        <v>758.84600000000012</v>
      </c>
      <c r="M468" s="68">
        <v>8500</v>
      </c>
      <c r="N468" s="68">
        <f t="shared" si="9"/>
        <v>5863810</v>
      </c>
    </row>
    <row r="469" spans="1:14" ht="16.5" x14ac:dyDescent="0.3">
      <c r="A469" s="146">
        <v>44</v>
      </c>
      <c r="B469" s="179" t="s">
        <v>74</v>
      </c>
      <c r="C469" s="149">
        <v>805</v>
      </c>
      <c r="D469" s="146" t="s">
        <v>59</v>
      </c>
      <c r="E469" s="150">
        <v>60.76</v>
      </c>
      <c r="F469" s="150">
        <v>0</v>
      </c>
      <c r="G469" s="150">
        <v>0</v>
      </c>
      <c r="H469" s="150">
        <v>0</v>
      </c>
      <c r="I469" s="150">
        <v>3.33</v>
      </c>
      <c r="J469" s="150">
        <v>64.09</v>
      </c>
      <c r="K469" s="171">
        <v>689.86</v>
      </c>
      <c r="L469" s="171">
        <v>758.84600000000012</v>
      </c>
      <c r="M469" s="68">
        <v>8500</v>
      </c>
      <c r="N469" s="68">
        <f t="shared" si="9"/>
        <v>5863810</v>
      </c>
    </row>
    <row r="470" spans="1:14" ht="16.5" x14ac:dyDescent="0.3">
      <c r="A470" s="146">
        <v>45</v>
      </c>
      <c r="B470" s="179" t="s">
        <v>74</v>
      </c>
      <c r="C470" s="149">
        <v>806</v>
      </c>
      <c r="D470" s="146" t="s">
        <v>60</v>
      </c>
      <c r="E470" s="150">
        <v>38.85</v>
      </c>
      <c r="F470" s="150">
        <v>0</v>
      </c>
      <c r="G470" s="150">
        <v>0</v>
      </c>
      <c r="H470" s="150">
        <v>0</v>
      </c>
      <c r="I470" s="150">
        <v>3.19</v>
      </c>
      <c r="J470" s="150">
        <v>42.04</v>
      </c>
      <c r="K470" s="171">
        <v>452.52</v>
      </c>
      <c r="L470" s="171">
        <v>497.77200000000005</v>
      </c>
      <c r="M470" s="68">
        <v>8500</v>
      </c>
      <c r="N470" s="68">
        <f t="shared" si="9"/>
        <v>3846420</v>
      </c>
    </row>
    <row r="471" spans="1:14" ht="16.5" x14ac:dyDescent="0.3">
      <c r="A471" s="146">
        <v>46</v>
      </c>
      <c r="B471" s="179" t="s">
        <v>74</v>
      </c>
      <c r="C471" s="149">
        <v>807</v>
      </c>
      <c r="D471" s="146" t="s">
        <v>60</v>
      </c>
      <c r="E471" s="150">
        <v>38.85</v>
      </c>
      <c r="F471" s="150">
        <v>0</v>
      </c>
      <c r="G471" s="150">
        <v>0</v>
      </c>
      <c r="H471" s="150">
        <v>0</v>
      </c>
      <c r="I471" s="150">
        <v>3.19</v>
      </c>
      <c r="J471" s="150">
        <v>42.04</v>
      </c>
      <c r="K471" s="171">
        <v>452.52</v>
      </c>
      <c r="L471" s="171">
        <v>497.77200000000005</v>
      </c>
      <c r="M471" s="68">
        <v>8500</v>
      </c>
      <c r="N471" s="68">
        <f t="shared" si="9"/>
        <v>3846420</v>
      </c>
    </row>
    <row r="472" spans="1:14" ht="16.5" x14ac:dyDescent="0.3">
      <c r="A472" s="146">
        <v>47</v>
      </c>
      <c r="B472" s="179" t="s">
        <v>74</v>
      </c>
      <c r="C472" s="149">
        <v>808</v>
      </c>
      <c r="D472" s="146" t="s">
        <v>59</v>
      </c>
      <c r="E472" s="150">
        <v>60.76</v>
      </c>
      <c r="F472" s="150">
        <v>0</v>
      </c>
      <c r="G472" s="150">
        <v>0</v>
      </c>
      <c r="H472" s="150">
        <v>0</v>
      </c>
      <c r="I472" s="150">
        <v>3.33</v>
      </c>
      <c r="J472" s="150">
        <v>64.09</v>
      </c>
      <c r="K472" s="171">
        <v>689.86</v>
      </c>
      <c r="L472" s="171">
        <v>758.84600000000012</v>
      </c>
      <c r="M472" s="68">
        <v>8500</v>
      </c>
      <c r="N472" s="68">
        <f t="shared" si="9"/>
        <v>5863810</v>
      </c>
    </row>
    <row r="473" spans="1:14" ht="16.5" x14ac:dyDescent="0.3">
      <c r="A473" s="146">
        <v>48</v>
      </c>
      <c r="B473" s="179" t="s">
        <v>75</v>
      </c>
      <c r="C473" s="149">
        <v>901</v>
      </c>
      <c r="D473" s="146" t="s">
        <v>59</v>
      </c>
      <c r="E473" s="150">
        <v>60.76</v>
      </c>
      <c r="F473" s="150">
        <v>0</v>
      </c>
      <c r="G473" s="150">
        <v>0</v>
      </c>
      <c r="H473" s="150">
        <v>0</v>
      </c>
      <c r="I473" s="150">
        <v>3.33</v>
      </c>
      <c r="J473" s="150">
        <v>64.09</v>
      </c>
      <c r="K473" s="171">
        <v>689.86</v>
      </c>
      <c r="L473" s="171">
        <v>758.84600000000012</v>
      </c>
      <c r="M473" s="68">
        <v>8500</v>
      </c>
      <c r="N473" s="68">
        <f t="shared" si="9"/>
        <v>5863810</v>
      </c>
    </row>
    <row r="474" spans="1:14" ht="16.5" x14ac:dyDescent="0.3">
      <c r="A474" s="146">
        <v>49</v>
      </c>
      <c r="B474" s="179" t="s">
        <v>75</v>
      </c>
      <c r="C474" s="149">
        <v>902</v>
      </c>
      <c r="D474" s="146" t="s">
        <v>60</v>
      </c>
      <c r="E474" s="150">
        <v>41.28</v>
      </c>
      <c r="F474" s="150">
        <v>0</v>
      </c>
      <c r="G474" s="150">
        <v>0</v>
      </c>
      <c r="H474" s="150">
        <v>0</v>
      </c>
      <c r="I474" s="150">
        <v>3.19</v>
      </c>
      <c r="J474" s="150">
        <v>44.47</v>
      </c>
      <c r="K474" s="171">
        <v>478.68</v>
      </c>
      <c r="L474" s="171">
        <v>526.548</v>
      </c>
      <c r="M474" s="68">
        <v>8500</v>
      </c>
      <c r="N474" s="68">
        <f t="shared" si="9"/>
        <v>4068780</v>
      </c>
    </row>
    <row r="475" spans="1:14" ht="16.5" x14ac:dyDescent="0.3">
      <c r="A475" s="146">
        <v>50</v>
      </c>
      <c r="B475" s="179" t="s">
        <v>75</v>
      </c>
      <c r="C475" s="149">
        <v>903</v>
      </c>
      <c r="D475" s="146" t="s">
        <v>60</v>
      </c>
      <c r="E475" s="150">
        <v>41.28</v>
      </c>
      <c r="F475" s="150">
        <v>0</v>
      </c>
      <c r="G475" s="150">
        <v>0</v>
      </c>
      <c r="H475" s="150">
        <v>0</v>
      </c>
      <c r="I475" s="150">
        <v>3.19</v>
      </c>
      <c r="J475" s="150">
        <v>44.47</v>
      </c>
      <c r="K475" s="171">
        <v>478.68</v>
      </c>
      <c r="L475" s="171">
        <v>526.548</v>
      </c>
      <c r="M475" s="68">
        <v>8500</v>
      </c>
      <c r="N475" s="68">
        <f t="shared" si="9"/>
        <v>4068780</v>
      </c>
    </row>
    <row r="476" spans="1:14" ht="16.5" x14ac:dyDescent="0.3">
      <c r="A476" s="146">
        <v>51</v>
      </c>
      <c r="B476" s="179" t="s">
        <v>75</v>
      </c>
      <c r="C476" s="149">
        <v>904</v>
      </c>
      <c r="D476" s="146" t="s">
        <v>59</v>
      </c>
      <c r="E476" s="150">
        <v>60.76</v>
      </c>
      <c r="F476" s="150">
        <v>0</v>
      </c>
      <c r="G476" s="150">
        <v>0</v>
      </c>
      <c r="H476" s="150">
        <v>0</v>
      </c>
      <c r="I476" s="150">
        <v>3.33</v>
      </c>
      <c r="J476" s="150">
        <v>64.09</v>
      </c>
      <c r="K476" s="171">
        <v>689.86</v>
      </c>
      <c r="L476" s="171">
        <v>758.84600000000012</v>
      </c>
      <c r="M476" s="68">
        <v>8500</v>
      </c>
      <c r="N476" s="68">
        <f t="shared" si="9"/>
        <v>5863810</v>
      </c>
    </row>
    <row r="477" spans="1:14" ht="16.5" x14ac:dyDescent="0.3">
      <c r="A477" s="146">
        <v>52</v>
      </c>
      <c r="B477" s="179" t="s">
        <v>75</v>
      </c>
      <c r="C477" s="149">
        <v>905</v>
      </c>
      <c r="D477" s="146" t="s">
        <v>59</v>
      </c>
      <c r="E477" s="150">
        <v>60.76</v>
      </c>
      <c r="F477" s="150">
        <v>0</v>
      </c>
      <c r="G477" s="150">
        <v>0</v>
      </c>
      <c r="H477" s="150">
        <v>0</v>
      </c>
      <c r="I477" s="150">
        <v>3.33</v>
      </c>
      <c r="J477" s="150">
        <v>64.09</v>
      </c>
      <c r="K477" s="171">
        <v>689.86</v>
      </c>
      <c r="L477" s="171">
        <v>758.84600000000012</v>
      </c>
      <c r="M477" s="68">
        <v>8500</v>
      </c>
      <c r="N477" s="68">
        <f t="shared" si="9"/>
        <v>5863810</v>
      </c>
    </row>
    <row r="478" spans="1:14" ht="16.5" x14ac:dyDescent="0.3">
      <c r="A478" s="146">
        <v>53</v>
      </c>
      <c r="B478" s="179" t="s">
        <v>75</v>
      </c>
      <c r="C478" s="149">
        <v>906</v>
      </c>
      <c r="D478" s="146" t="s">
        <v>60</v>
      </c>
      <c r="E478" s="150">
        <v>38.85</v>
      </c>
      <c r="F478" s="150">
        <v>0</v>
      </c>
      <c r="G478" s="150">
        <v>0</v>
      </c>
      <c r="H478" s="150">
        <v>0</v>
      </c>
      <c r="I478" s="150">
        <v>3.19</v>
      </c>
      <c r="J478" s="150">
        <v>42.04</v>
      </c>
      <c r="K478" s="171">
        <v>452.52</v>
      </c>
      <c r="L478" s="171">
        <v>497.77200000000005</v>
      </c>
      <c r="M478" s="68">
        <v>8500</v>
      </c>
      <c r="N478" s="68">
        <f t="shared" si="9"/>
        <v>3846420</v>
      </c>
    </row>
    <row r="479" spans="1:14" ht="16.5" x14ac:dyDescent="0.3">
      <c r="A479" s="146">
        <v>54</v>
      </c>
      <c r="B479" s="179" t="s">
        <v>75</v>
      </c>
      <c r="C479" s="149">
        <v>907</v>
      </c>
      <c r="D479" s="146" t="s">
        <v>60</v>
      </c>
      <c r="E479" s="150">
        <v>38.85</v>
      </c>
      <c r="F479" s="150">
        <v>0</v>
      </c>
      <c r="G479" s="150">
        <v>0</v>
      </c>
      <c r="H479" s="150">
        <v>0</v>
      </c>
      <c r="I479" s="150">
        <v>3.19</v>
      </c>
      <c r="J479" s="150">
        <v>42.04</v>
      </c>
      <c r="K479" s="171">
        <v>452.52</v>
      </c>
      <c r="L479" s="171">
        <v>497.77200000000005</v>
      </c>
      <c r="M479" s="68">
        <v>8500</v>
      </c>
      <c r="N479" s="68">
        <f t="shared" si="9"/>
        <v>3846420</v>
      </c>
    </row>
    <row r="480" spans="1:14" ht="16.5" x14ac:dyDescent="0.3">
      <c r="A480" s="146">
        <v>55</v>
      </c>
      <c r="B480" s="179" t="s">
        <v>75</v>
      </c>
      <c r="C480" s="149">
        <v>908</v>
      </c>
      <c r="D480" s="146" t="s">
        <v>59</v>
      </c>
      <c r="E480" s="150">
        <v>60.76</v>
      </c>
      <c r="F480" s="150">
        <v>0</v>
      </c>
      <c r="G480" s="150">
        <v>0</v>
      </c>
      <c r="H480" s="150">
        <v>0</v>
      </c>
      <c r="I480" s="150">
        <v>3.33</v>
      </c>
      <c r="J480" s="150">
        <v>64.09</v>
      </c>
      <c r="K480" s="171">
        <v>689.86</v>
      </c>
      <c r="L480" s="171">
        <v>758.84600000000012</v>
      </c>
      <c r="M480" s="68">
        <v>8500</v>
      </c>
      <c r="N480" s="68">
        <f t="shared" si="9"/>
        <v>5863810</v>
      </c>
    </row>
    <row r="481" spans="1:14" ht="16.5" x14ac:dyDescent="0.3">
      <c r="A481" s="146">
        <v>56</v>
      </c>
      <c r="B481" s="179" t="s">
        <v>76</v>
      </c>
      <c r="C481" s="149">
        <v>1001</v>
      </c>
      <c r="D481" s="146" t="s">
        <v>59</v>
      </c>
      <c r="E481" s="150">
        <v>60.76</v>
      </c>
      <c r="F481" s="150">
        <v>0</v>
      </c>
      <c r="G481" s="150">
        <v>0</v>
      </c>
      <c r="H481" s="150">
        <v>0</v>
      </c>
      <c r="I481" s="150">
        <v>3.33</v>
      </c>
      <c r="J481" s="150">
        <v>64.09</v>
      </c>
      <c r="K481" s="171">
        <v>689.86</v>
      </c>
      <c r="L481" s="171">
        <v>758.84600000000012</v>
      </c>
      <c r="M481" s="68">
        <v>8500</v>
      </c>
      <c r="N481" s="68">
        <f t="shared" si="9"/>
        <v>5863810</v>
      </c>
    </row>
    <row r="482" spans="1:14" ht="16.5" x14ac:dyDescent="0.3">
      <c r="A482" s="146">
        <v>57</v>
      </c>
      <c r="B482" s="179" t="s">
        <v>76</v>
      </c>
      <c r="C482" s="149">
        <v>1002</v>
      </c>
      <c r="D482" s="146" t="s">
        <v>60</v>
      </c>
      <c r="E482" s="150">
        <v>41.28</v>
      </c>
      <c r="F482" s="150">
        <v>0</v>
      </c>
      <c r="G482" s="150">
        <v>0</v>
      </c>
      <c r="H482" s="150">
        <v>0</v>
      </c>
      <c r="I482" s="150">
        <v>3.19</v>
      </c>
      <c r="J482" s="150">
        <v>44.47</v>
      </c>
      <c r="K482" s="171">
        <v>478.68</v>
      </c>
      <c r="L482" s="171">
        <v>526.548</v>
      </c>
      <c r="M482" s="68">
        <v>8500</v>
      </c>
      <c r="N482" s="68">
        <f t="shared" si="9"/>
        <v>4068780</v>
      </c>
    </row>
    <row r="483" spans="1:14" ht="16.5" x14ac:dyDescent="0.3">
      <c r="A483" s="146">
        <v>58</v>
      </c>
      <c r="B483" s="179" t="s">
        <v>76</v>
      </c>
      <c r="C483" s="149">
        <v>1003</v>
      </c>
      <c r="D483" s="146" t="s">
        <v>60</v>
      </c>
      <c r="E483" s="150">
        <v>41.28</v>
      </c>
      <c r="F483" s="150">
        <v>0</v>
      </c>
      <c r="G483" s="150">
        <v>0</v>
      </c>
      <c r="H483" s="150">
        <v>0</v>
      </c>
      <c r="I483" s="150">
        <v>3.19</v>
      </c>
      <c r="J483" s="150">
        <v>44.47</v>
      </c>
      <c r="K483" s="171">
        <v>478.68</v>
      </c>
      <c r="L483" s="171">
        <v>526.548</v>
      </c>
      <c r="M483" s="68">
        <v>8500</v>
      </c>
      <c r="N483" s="68">
        <f t="shared" si="9"/>
        <v>4068780</v>
      </c>
    </row>
    <row r="484" spans="1:14" ht="16.5" x14ac:dyDescent="0.3">
      <c r="A484" s="146">
        <v>59</v>
      </c>
      <c r="B484" s="179" t="s">
        <v>76</v>
      </c>
      <c r="C484" s="149">
        <v>1004</v>
      </c>
      <c r="D484" s="146" t="s">
        <v>59</v>
      </c>
      <c r="E484" s="150">
        <v>60.76</v>
      </c>
      <c r="F484" s="150">
        <v>0</v>
      </c>
      <c r="G484" s="150">
        <v>0</v>
      </c>
      <c r="H484" s="150">
        <v>0</v>
      </c>
      <c r="I484" s="150">
        <v>3.33</v>
      </c>
      <c r="J484" s="150">
        <v>64.09</v>
      </c>
      <c r="K484" s="171">
        <v>689.86</v>
      </c>
      <c r="L484" s="171">
        <v>758.84600000000012</v>
      </c>
      <c r="M484" s="68">
        <v>8500</v>
      </c>
      <c r="N484" s="68">
        <f t="shared" si="9"/>
        <v>5863810</v>
      </c>
    </row>
    <row r="485" spans="1:14" ht="16.5" x14ac:dyDescent="0.3">
      <c r="A485" s="146">
        <v>60</v>
      </c>
      <c r="B485" s="179" t="s">
        <v>76</v>
      </c>
      <c r="C485" s="149">
        <v>1005</v>
      </c>
      <c r="D485" s="146" t="s">
        <v>59</v>
      </c>
      <c r="E485" s="150">
        <v>60.76</v>
      </c>
      <c r="F485" s="150">
        <v>0</v>
      </c>
      <c r="G485" s="150">
        <v>0</v>
      </c>
      <c r="H485" s="150">
        <v>0</v>
      </c>
      <c r="I485" s="150">
        <v>3.33</v>
      </c>
      <c r="J485" s="150">
        <v>64.09</v>
      </c>
      <c r="K485" s="171">
        <v>689.86</v>
      </c>
      <c r="L485" s="171">
        <v>758.84600000000012</v>
      </c>
      <c r="M485" s="68">
        <v>8500</v>
      </c>
      <c r="N485" s="68">
        <f t="shared" si="9"/>
        <v>5863810</v>
      </c>
    </row>
    <row r="486" spans="1:14" ht="16.5" x14ac:dyDescent="0.3">
      <c r="A486" s="146">
        <v>61</v>
      </c>
      <c r="B486" s="179" t="s">
        <v>76</v>
      </c>
      <c r="C486" s="149">
        <v>1006</v>
      </c>
      <c r="D486" s="146" t="s">
        <v>60</v>
      </c>
      <c r="E486" s="150">
        <v>38.85</v>
      </c>
      <c r="F486" s="150">
        <v>0</v>
      </c>
      <c r="G486" s="150">
        <v>0</v>
      </c>
      <c r="H486" s="150">
        <v>0</v>
      </c>
      <c r="I486" s="150">
        <v>3.19</v>
      </c>
      <c r="J486" s="150">
        <v>42.04</v>
      </c>
      <c r="K486" s="171">
        <v>452.52</v>
      </c>
      <c r="L486" s="171">
        <v>497.77200000000005</v>
      </c>
      <c r="M486" s="68">
        <v>8500</v>
      </c>
      <c r="N486" s="68">
        <f t="shared" si="9"/>
        <v>3846420</v>
      </c>
    </row>
    <row r="487" spans="1:14" ht="16.5" x14ac:dyDescent="0.3">
      <c r="A487" s="146">
        <v>62</v>
      </c>
      <c r="B487" s="179" t="s">
        <v>76</v>
      </c>
      <c r="C487" s="149">
        <v>1007</v>
      </c>
      <c r="D487" s="146" t="s">
        <v>60</v>
      </c>
      <c r="E487" s="150">
        <v>38.85</v>
      </c>
      <c r="F487" s="150">
        <v>0</v>
      </c>
      <c r="G487" s="150">
        <v>0</v>
      </c>
      <c r="H487" s="150">
        <v>0</v>
      </c>
      <c r="I487" s="150">
        <v>3.19</v>
      </c>
      <c r="J487" s="150">
        <v>42.04</v>
      </c>
      <c r="K487" s="171">
        <v>452.52</v>
      </c>
      <c r="L487" s="171">
        <v>497.77200000000005</v>
      </c>
      <c r="M487" s="68">
        <v>8500</v>
      </c>
      <c r="N487" s="68">
        <f t="shared" si="9"/>
        <v>3846420</v>
      </c>
    </row>
    <row r="488" spans="1:14" ht="16.5" x14ac:dyDescent="0.3">
      <c r="A488" s="146">
        <v>63</v>
      </c>
      <c r="B488" s="179" t="s">
        <v>76</v>
      </c>
      <c r="C488" s="149">
        <v>1008</v>
      </c>
      <c r="D488" s="146" t="s">
        <v>59</v>
      </c>
      <c r="E488" s="150">
        <v>60.76</v>
      </c>
      <c r="F488" s="150">
        <v>0</v>
      </c>
      <c r="G488" s="150">
        <v>0</v>
      </c>
      <c r="H488" s="150">
        <v>0</v>
      </c>
      <c r="I488" s="150">
        <v>3.33</v>
      </c>
      <c r="J488" s="150">
        <v>64.09</v>
      </c>
      <c r="K488" s="171">
        <v>689.86</v>
      </c>
      <c r="L488" s="171">
        <v>758.84600000000012</v>
      </c>
      <c r="M488" s="68">
        <v>8500</v>
      </c>
      <c r="N488" s="68">
        <f t="shared" si="9"/>
        <v>5863810</v>
      </c>
    </row>
    <row r="489" spans="1:14" ht="16.5" x14ac:dyDescent="0.3">
      <c r="A489" s="146">
        <v>64</v>
      </c>
      <c r="B489" s="179" t="s">
        <v>77</v>
      </c>
      <c r="C489" s="149">
        <v>1101</v>
      </c>
      <c r="D489" s="146" t="s">
        <v>59</v>
      </c>
      <c r="E489" s="150">
        <v>60.76</v>
      </c>
      <c r="F489" s="150">
        <v>0</v>
      </c>
      <c r="G489" s="150">
        <v>0</v>
      </c>
      <c r="H489" s="150">
        <v>0</v>
      </c>
      <c r="I489" s="150">
        <v>3.33</v>
      </c>
      <c r="J489" s="150">
        <v>64.09</v>
      </c>
      <c r="K489" s="171">
        <v>689.86</v>
      </c>
      <c r="L489" s="171">
        <v>758.84600000000012</v>
      </c>
      <c r="M489" s="68">
        <v>8500</v>
      </c>
      <c r="N489" s="68">
        <f t="shared" si="9"/>
        <v>5863810</v>
      </c>
    </row>
    <row r="490" spans="1:14" ht="16.5" x14ac:dyDescent="0.3">
      <c r="A490" s="146">
        <v>65</v>
      </c>
      <c r="B490" s="179" t="s">
        <v>77</v>
      </c>
      <c r="C490" s="149">
        <v>1102</v>
      </c>
      <c r="D490" s="146" t="s">
        <v>60</v>
      </c>
      <c r="E490" s="150">
        <v>41.28</v>
      </c>
      <c r="F490" s="150">
        <v>0</v>
      </c>
      <c r="G490" s="150">
        <v>0</v>
      </c>
      <c r="H490" s="150">
        <v>0</v>
      </c>
      <c r="I490" s="150">
        <v>3.19</v>
      </c>
      <c r="J490" s="150">
        <v>44.47</v>
      </c>
      <c r="K490" s="171">
        <v>478.68</v>
      </c>
      <c r="L490" s="171">
        <v>526.548</v>
      </c>
      <c r="M490" s="68">
        <v>8500</v>
      </c>
      <c r="N490" s="68">
        <f t="shared" si="9"/>
        <v>4068780</v>
      </c>
    </row>
    <row r="491" spans="1:14" ht="16.5" x14ac:dyDescent="0.3">
      <c r="A491" s="146">
        <v>66</v>
      </c>
      <c r="B491" s="179" t="s">
        <v>77</v>
      </c>
      <c r="C491" s="149">
        <v>1103</v>
      </c>
      <c r="D491" s="146" t="s">
        <v>60</v>
      </c>
      <c r="E491" s="150">
        <v>41.28</v>
      </c>
      <c r="F491" s="150">
        <v>0</v>
      </c>
      <c r="G491" s="150">
        <v>0</v>
      </c>
      <c r="H491" s="150">
        <v>0</v>
      </c>
      <c r="I491" s="150">
        <v>3.19</v>
      </c>
      <c r="J491" s="150">
        <v>44.47</v>
      </c>
      <c r="K491" s="171">
        <v>478.68</v>
      </c>
      <c r="L491" s="171">
        <v>526.548</v>
      </c>
      <c r="M491" s="68">
        <v>8500</v>
      </c>
      <c r="N491" s="68">
        <f t="shared" ref="N491:N554" si="10">ROUND(M491*K491,0)</f>
        <v>4068780</v>
      </c>
    </row>
    <row r="492" spans="1:14" ht="16.5" x14ac:dyDescent="0.3">
      <c r="A492" s="146">
        <v>67</v>
      </c>
      <c r="B492" s="179" t="s">
        <v>77</v>
      </c>
      <c r="C492" s="149">
        <v>1104</v>
      </c>
      <c r="D492" s="146" t="s">
        <v>59</v>
      </c>
      <c r="E492" s="150">
        <v>60.76</v>
      </c>
      <c r="F492" s="150">
        <v>0</v>
      </c>
      <c r="G492" s="150">
        <v>0</v>
      </c>
      <c r="H492" s="150">
        <v>0</v>
      </c>
      <c r="I492" s="150">
        <v>3.33</v>
      </c>
      <c r="J492" s="150">
        <v>64.09</v>
      </c>
      <c r="K492" s="171">
        <v>689.86</v>
      </c>
      <c r="L492" s="171">
        <v>758.84600000000012</v>
      </c>
      <c r="M492" s="68">
        <v>8500</v>
      </c>
      <c r="N492" s="68">
        <f t="shared" si="10"/>
        <v>5863810</v>
      </c>
    </row>
    <row r="493" spans="1:14" ht="16.5" x14ac:dyDescent="0.3">
      <c r="A493" s="146">
        <v>68</v>
      </c>
      <c r="B493" s="179" t="s">
        <v>77</v>
      </c>
      <c r="C493" s="149">
        <v>1105</v>
      </c>
      <c r="D493" s="146" t="s">
        <v>59</v>
      </c>
      <c r="E493" s="150">
        <v>60.76</v>
      </c>
      <c r="F493" s="150">
        <v>0</v>
      </c>
      <c r="G493" s="150">
        <v>0</v>
      </c>
      <c r="H493" s="150">
        <v>0</v>
      </c>
      <c r="I493" s="150">
        <v>3.33</v>
      </c>
      <c r="J493" s="150">
        <v>64.09</v>
      </c>
      <c r="K493" s="171">
        <v>689.86</v>
      </c>
      <c r="L493" s="171">
        <v>758.84600000000012</v>
      </c>
      <c r="M493" s="68">
        <v>8500</v>
      </c>
      <c r="N493" s="68">
        <f t="shared" si="10"/>
        <v>5863810</v>
      </c>
    </row>
    <row r="494" spans="1:14" ht="16.5" x14ac:dyDescent="0.3">
      <c r="A494" s="146">
        <v>69</v>
      </c>
      <c r="B494" s="179" t="s">
        <v>77</v>
      </c>
      <c r="C494" s="149">
        <v>1106</v>
      </c>
      <c r="D494" s="146" t="s">
        <v>60</v>
      </c>
      <c r="E494" s="150">
        <v>38.85</v>
      </c>
      <c r="F494" s="150">
        <v>0</v>
      </c>
      <c r="G494" s="150">
        <v>0</v>
      </c>
      <c r="H494" s="150">
        <v>0</v>
      </c>
      <c r="I494" s="150">
        <v>3.19</v>
      </c>
      <c r="J494" s="150">
        <v>42.04</v>
      </c>
      <c r="K494" s="171">
        <v>452.52</v>
      </c>
      <c r="L494" s="171">
        <v>497.77200000000005</v>
      </c>
      <c r="M494" s="68">
        <v>8500</v>
      </c>
      <c r="N494" s="68">
        <f t="shared" si="10"/>
        <v>3846420</v>
      </c>
    </row>
    <row r="495" spans="1:14" ht="16.5" x14ac:dyDescent="0.3">
      <c r="A495" s="146">
        <v>70</v>
      </c>
      <c r="B495" s="179" t="s">
        <v>77</v>
      </c>
      <c r="C495" s="149">
        <v>1107</v>
      </c>
      <c r="D495" s="146" t="s">
        <v>60</v>
      </c>
      <c r="E495" s="150">
        <v>38.85</v>
      </c>
      <c r="F495" s="150">
        <v>0</v>
      </c>
      <c r="G495" s="150">
        <v>0</v>
      </c>
      <c r="H495" s="150">
        <v>0</v>
      </c>
      <c r="I495" s="150">
        <v>3.19</v>
      </c>
      <c r="J495" s="150">
        <v>42.04</v>
      </c>
      <c r="K495" s="171">
        <v>452.52</v>
      </c>
      <c r="L495" s="171">
        <v>497.77200000000005</v>
      </c>
      <c r="M495" s="68">
        <v>8500</v>
      </c>
      <c r="N495" s="68">
        <f t="shared" si="10"/>
        <v>3846420</v>
      </c>
    </row>
    <row r="496" spans="1:14" ht="16.5" x14ac:dyDescent="0.3">
      <c r="A496" s="146">
        <v>71</v>
      </c>
      <c r="B496" s="179" t="s">
        <v>77</v>
      </c>
      <c r="C496" s="149">
        <v>1108</v>
      </c>
      <c r="D496" s="146" t="s">
        <v>59</v>
      </c>
      <c r="E496" s="150">
        <v>60.76</v>
      </c>
      <c r="F496" s="150">
        <v>0</v>
      </c>
      <c r="G496" s="150">
        <v>0</v>
      </c>
      <c r="H496" s="150">
        <v>0</v>
      </c>
      <c r="I496" s="150">
        <v>3.33</v>
      </c>
      <c r="J496" s="150">
        <v>64.09</v>
      </c>
      <c r="K496" s="171">
        <v>689.86</v>
      </c>
      <c r="L496" s="171">
        <v>758.84600000000012</v>
      </c>
      <c r="M496" s="68">
        <v>8500</v>
      </c>
      <c r="N496" s="68">
        <f t="shared" si="10"/>
        <v>5863810</v>
      </c>
    </row>
    <row r="497" spans="1:14" ht="16.5" x14ac:dyDescent="0.3">
      <c r="A497" s="146">
        <v>72</v>
      </c>
      <c r="B497" s="179" t="s">
        <v>78</v>
      </c>
      <c r="C497" s="149">
        <v>1201</v>
      </c>
      <c r="D497" s="146" t="s">
        <v>59</v>
      </c>
      <c r="E497" s="150">
        <v>60.76</v>
      </c>
      <c r="F497" s="150">
        <v>0</v>
      </c>
      <c r="G497" s="150">
        <v>0</v>
      </c>
      <c r="H497" s="150">
        <v>0</v>
      </c>
      <c r="I497" s="150">
        <v>3.33</v>
      </c>
      <c r="J497" s="150">
        <v>64.09</v>
      </c>
      <c r="K497" s="171">
        <v>689.86</v>
      </c>
      <c r="L497" s="171">
        <v>758.84600000000012</v>
      </c>
      <c r="M497" s="68">
        <v>8500</v>
      </c>
      <c r="N497" s="68">
        <f t="shared" si="10"/>
        <v>5863810</v>
      </c>
    </row>
    <row r="498" spans="1:14" ht="16.5" x14ac:dyDescent="0.3">
      <c r="A498" s="146">
        <v>73</v>
      </c>
      <c r="B498" s="179" t="s">
        <v>78</v>
      </c>
      <c r="C498" s="149">
        <v>1202</v>
      </c>
      <c r="D498" s="146" t="s">
        <v>60</v>
      </c>
      <c r="E498" s="150">
        <v>41.28</v>
      </c>
      <c r="F498" s="150">
        <v>0</v>
      </c>
      <c r="G498" s="150">
        <v>0</v>
      </c>
      <c r="H498" s="150">
        <v>0</v>
      </c>
      <c r="I498" s="150">
        <v>3.19</v>
      </c>
      <c r="J498" s="150">
        <v>44.47</v>
      </c>
      <c r="K498" s="171">
        <v>478.68</v>
      </c>
      <c r="L498" s="171">
        <v>526.548</v>
      </c>
      <c r="M498" s="68">
        <v>8500</v>
      </c>
      <c r="N498" s="68">
        <f t="shared" si="10"/>
        <v>4068780</v>
      </c>
    </row>
    <row r="499" spans="1:14" ht="16.5" x14ac:dyDescent="0.3">
      <c r="A499" s="146">
        <v>74</v>
      </c>
      <c r="B499" s="179" t="s">
        <v>78</v>
      </c>
      <c r="C499" s="149">
        <v>1204</v>
      </c>
      <c r="D499" s="146" t="s">
        <v>59</v>
      </c>
      <c r="E499" s="150">
        <v>60.76</v>
      </c>
      <c r="F499" s="150">
        <v>0</v>
      </c>
      <c r="G499" s="150">
        <v>0</v>
      </c>
      <c r="H499" s="150">
        <v>0</v>
      </c>
      <c r="I499" s="150">
        <v>3.33</v>
      </c>
      <c r="J499" s="150">
        <v>64.09</v>
      </c>
      <c r="K499" s="171">
        <v>689.86</v>
      </c>
      <c r="L499" s="171">
        <v>758.84600000000012</v>
      </c>
      <c r="M499" s="68">
        <v>8500</v>
      </c>
      <c r="N499" s="68">
        <f t="shared" si="10"/>
        <v>5863810</v>
      </c>
    </row>
    <row r="500" spans="1:14" ht="16.5" x14ac:dyDescent="0.3">
      <c r="A500" s="146">
        <v>75</v>
      </c>
      <c r="B500" s="179" t="s">
        <v>78</v>
      </c>
      <c r="C500" s="149">
        <v>1205</v>
      </c>
      <c r="D500" s="146" t="s">
        <v>59</v>
      </c>
      <c r="E500" s="150">
        <v>60.76</v>
      </c>
      <c r="F500" s="150">
        <v>0</v>
      </c>
      <c r="G500" s="150">
        <v>0</v>
      </c>
      <c r="H500" s="150">
        <v>0</v>
      </c>
      <c r="I500" s="150">
        <v>3.33</v>
      </c>
      <c r="J500" s="150">
        <v>64.09</v>
      </c>
      <c r="K500" s="171">
        <v>689.86</v>
      </c>
      <c r="L500" s="171">
        <v>758.84600000000012</v>
      </c>
      <c r="M500" s="68">
        <v>8500</v>
      </c>
      <c r="N500" s="68">
        <f t="shared" si="10"/>
        <v>5863810</v>
      </c>
    </row>
    <row r="501" spans="1:14" ht="16.5" x14ac:dyDescent="0.3">
      <c r="A501" s="146">
        <v>76</v>
      </c>
      <c r="B501" s="179" t="s">
        <v>78</v>
      </c>
      <c r="C501" s="149">
        <v>1206</v>
      </c>
      <c r="D501" s="146" t="s">
        <v>60</v>
      </c>
      <c r="E501" s="150">
        <v>38.85</v>
      </c>
      <c r="F501" s="150">
        <v>0</v>
      </c>
      <c r="G501" s="150">
        <v>0</v>
      </c>
      <c r="H501" s="150">
        <v>0</v>
      </c>
      <c r="I501" s="150">
        <v>3.19</v>
      </c>
      <c r="J501" s="150">
        <v>42.04</v>
      </c>
      <c r="K501" s="171">
        <v>452.52</v>
      </c>
      <c r="L501" s="171">
        <v>497.77200000000005</v>
      </c>
      <c r="M501" s="68">
        <v>8500</v>
      </c>
      <c r="N501" s="68">
        <f t="shared" si="10"/>
        <v>3846420</v>
      </c>
    </row>
    <row r="502" spans="1:14" ht="16.5" x14ac:dyDescent="0.3">
      <c r="A502" s="146">
        <v>77</v>
      </c>
      <c r="B502" s="179" t="s">
        <v>78</v>
      </c>
      <c r="C502" s="149">
        <v>1207</v>
      </c>
      <c r="D502" s="146" t="s">
        <v>60</v>
      </c>
      <c r="E502" s="150">
        <v>38.85</v>
      </c>
      <c r="F502" s="150">
        <v>0</v>
      </c>
      <c r="G502" s="150">
        <v>0</v>
      </c>
      <c r="H502" s="150">
        <v>0</v>
      </c>
      <c r="I502" s="150">
        <v>3.19</v>
      </c>
      <c r="J502" s="150">
        <v>42.04</v>
      </c>
      <c r="K502" s="171">
        <v>452.52</v>
      </c>
      <c r="L502" s="171">
        <v>497.77200000000005</v>
      </c>
      <c r="M502" s="68">
        <v>8500</v>
      </c>
      <c r="N502" s="68">
        <f t="shared" si="10"/>
        <v>3846420</v>
      </c>
    </row>
    <row r="503" spans="1:14" ht="16.5" x14ac:dyDescent="0.3">
      <c r="A503" s="146">
        <v>78</v>
      </c>
      <c r="B503" s="179" t="s">
        <v>78</v>
      </c>
      <c r="C503" s="149">
        <v>1208</v>
      </c>
      <c r="D503" s="146" t="s">
        <v>59</v>
      </c>
      <c r="E503" s="150">
        <v>60.76</v>
      </c>
      <c r="F503" s="150">
        <v>0</v>
      </c>
      <c r="G503" s="150">
        <v>0</v>
      </c>
      <c r="H503" s="150">
        <v>0</v>
      </c>
      <c r="I503" s="150">
        <v>3.33</v>
      </c>
      <c r="J503" s="150">
        <v>64.09</v>
      </c>
      <c r="K503" s="171">
        <v>689.86</v>
      </c>
      <c r="L503" s="171">
        <v>758.84600000000012</v>
      </c>
      <c r="M503" s="68">
        <v>8500</v>
      </c>
      <c r="N503" s="68">
        <f t="shared" si="10"/>
        <v>5863810</v>
      </c>
    </row>
    <row r="504" spans="1:14" ht="16.5" x14ac:dyDescent="0.3">
      <c r="A504" s="146">
        <v>79</v>
      </c>
      <c r="B504" s="179" t="s">
        <v>79</v>
      </c>
      <c r="C504" s="149">
        <v>1301</v>
      </c>
      <c r="D504" s="146" t="s">
        <v>59</v>
      </c>
      <c r="E504" s="150">
        <v>60.76</v>
      </c>
      <c r="F504" s="150">
        <v>0</v>
      </c>
      <c r="G504" s="150">
        <v>0</v>
      </c>
      <c r="H504" s="150">
        <v>0</v>
      </c>
      <c r="I504" s="150">
        <v>3.33</v>
      </c>
      <c r="J504" s="150">
        <v>64.09</v>
      </c>
      <c r="K504" s="171">
        <v>689.86</v>
      </c>
      <c r="L504" s="171">
        <v>758.84600000000012</v>
      </c>
      <c r="M504" s="68">
        <v>8500</v>
      </c>
      <c r="N504" s="68">
        <f t="shared" si="10"/>
        <v>5863810</v>
      </c>
    </row>
    <row r="505" spans="1:14" ht="16.5" x14ac:dyDescent="0.3">
      <c r="A505" s="146">
        <v>80</v>
      </c>
      <c r="B505" s="179" t="s">
        <v>79</v>
      </c>
      <c r="C505" s="149">
        <v>1302</v>
      </c>
      <c r="D505" s="146" t="s">
        <v>60</v>
      </c>
      <c r="E505" s="150">
        <v>41.28</v>
      </c>
      <c r="F505" s="150">
        <v>0</v>
      </c>
      <c r="G505" s="150">
        <v>0</v>
      </c>
      <c r="H505" s="150">
        <v>0</v>
      </c>
      <c r="I505" s="150">
        <v>3.19</v>
      </c>
      <c r="J505" s="150">
        <v>44.47</v>
      </c>
      <c r="K505" s="171">
        <v>478.68</v>
      </c>
      <c r="L505" s="171">
        <v>526.548</v>
      </c>
      <c r="M505" s="68">
        <v>8500</v>
      </c>
      <c r="N505" s="68">
        <f t="shared" si="10"/>
        <v>4068780</v>
      </c>
    </row>
    <row r="506" spans="1:14" ht="16.5" x14ac:dyDescent="0.3">
      <c r="A506" s="146">
        <v>81</v>
      </c>
      <c r="B506" s="179" t="s">
        <v>79</v>
      </c>
      <c r="C506" s="149">
        <v>1303</v>
      </c>
      <c r="D506" s="146" t="s">
        <v>60</v>
      </c>
      <c r="E506" s="150">
        <v>41.28</v>
      </c>
      <c r="F506" s="150">
        <v>0</v>
      </c>
      <c r="G506" s="150">
        <v>0</v>
      </c>
      <c r="H506" s="150">
        <v>0</v>
      </c>
      <c r="I506" s="150">
        <v>3.19</v>
      </c>
      <c r="J506" s="150">
        <v>44.47</v>
      </c>
      <c r="K506" s="171">
        <v>478.68</v>
      </c>
      <c r="L506" s="171">
        <v>526.548</v>
      </c>
      <c r="M506" s="68">
        <v>8500</v>
      </c>
      <c r="N506" s="68">
        <f t="shared" si="10"/>
        <v>4068780</v>
      </c>
    </row>
    <row r="507" spans="1:14" ht="16.5" x14ac:dyDescent="0.3">
      <c r="A507" s="146">
        <v>82</v>
      </c>
      <c r="B507" s="179" t="s">
        <v>79</v>
      </c>
      <c r="C507" s="149">
        <v>1304</v>
      </c>
      <c r="D507" s="146" t="s">
        <v>59</v>
      </c>
      <c r="E507" s="150">
        <v>60.76</v>
      </c>
      <c r="F507" s="150">
        <v>0</v>
      </c>
      <c r="G507" s="150">
        <v>0</v>
      </c>
      <c r="H507" s="150">
        <v>0</v>
      </c>
      <c r="I507" s="150">
        <v>3.33</v>
      </c>
      <c r="J507" s="150">
        <v>64.09</v>
      </c>
      <c r="K507" s="171">
        <v>689.86</v>
      </c>
      <c r="L507" s="171">
        <v>758.84600000000012</v>
      </c>
      <c r="M507" s="68">
        <v>8500</v>
      </c>
      <c r="N507" s="68">
        <f t="shared" si="10"/>
        <v>5863810</v>
      </c>
    </row>
    <row r="508" spans="1:14" ht="16.5" x14ac:dyDescent="0.3">
      <c r="A508" s="146">
        <v>83</v>
      </c>
      <c r="B508" s="179" t="s">
        <v>79</v>
      </c>
      <c r="C508" s="149">
        <v>1305</v>
      </c>
      <c r="D508" s="146" t="s">
        <v>59</v>
      </c>
      <c r="E508" s="150">
        <v>60.76</v>
      </c>
      <c r="F508" s="150">
        <v>0</v>
      </c>
      <c r="G508" s="150">
        <v>0</v>
      </c>
      <c r="H508" s="150">
        <v>0</v>
      </c>
      <c r="I508" s="150">
        <v>3.33</v>
      </c>
      <c r="J508" s="150">
        <v>64.09</v>
      </c>
      <c r="K508" s="171">
        <v>689.86</v>
      </c>
      <c r="L508" s="171">
        <v>758.84600000000012</v>
      </c>
      <c r="M508" s="68">
        <v>8500</v>
      </c>
      <c r="N508" s="68">
        <f t="shared" si="10"/>
        <v>5863810</v>
      </c>
    </row>
    <row r="509" spans="1:14" ht="16.5" x14ac:dyDescent="0.3">
      <c r="A509" s="146">
        <v>84</v>
      </c>
      <c r="B509" s="179" t="s">
        <v>79</v>
      </c>
      <c r="C509" s="149">
        <v>1306</v>
      </c>
      <c r="D509" s="146" t="s">
        <v>60</v>
      </c>
      <c r="E509" s="150">
        <v>38.85</v>
      </c>
      <c r="F509" s="150">
        <v>0</v>
      </c>
      <c r="G509" s="150">
        <v>0</v>
      </c>
      <c r="H509" s="150">
        <v>0</v>
      </c>
      <c r="I509" s="150">
        <v>3.19</v>
      </c>
      <c r="J509" s="150">
        <v>42.04</v>
      </c>
      <c r="K509" s="171">
        <v>452.52</v>
      </c>
      <c r="L509" s="171">
        <v>497.77200000000005</v>
      </c>
      <c r="M509" s="68">
        <v>8500</v>
      </c>
      <c r="N509" s="68">
        <f t="shared" si="10"/>
        <v>3846420</v>
      </c>
    </row>
    <row r="510" spans="1:14" ht="16.5" x14ac:dyDescent="0.3">
      <c r="A510" s="146">
        <v>85</v>
      </c>
      <c r="B510" s="179" t="s">
        <v>79</v>
      </c>
      <c r="C510" s="149">
        <v>1307</v>
      </c>
      <c r="D510" s="146" t="s">
        <v>60</v>
      </c>
      <c r="E510" s="150">
        <v>38.85</v>
      </c>
      <c r="F510" s="150">
        <v>0</v>
      </c>
      <c r="G510" s="150">
        <v>0</v>
      </c>
      <c r="H510" s="150">
        <v>0</v>
      </c>
      <c r="I510" s="150">
        <v>3.19</v>
      </c>
      <c r="J510" s="150">
        <v>42.04</v>
      </c>
      <c r="K510" s="171">
        <v>452.52</v>
      </c>
      <c r="L510" s="171">
        <v>497.77200000000005</v>
      </c>
      <c r="M510" s="68">
        <v>8500</v>
      </c>
      <c r="N510" s="68">
        <f t="shared" si="10"/>
        <v>3846420</v>
      </c>
    </row>
    <row r="511" spans="1:14" ht="16.5" x14ac:dyDescent="0.3">
      <c r="A511" s="146">
        <v>86</v>
      </c>
      <c r="B511" s="179" t="s">
        <v>79</v>
      </c>
      <c r="C511" s="149">
        <v>1308</v>
      </c>
      <c r="D511" s="146" t="s">
        <v>59</v>
      </c>
      <c r="E511" s="150">
        <v>60.76</v>
      </c>
      <c r="F511" s="150">
        <v>0</v>
      </c>
      <c r="G511" s="150">
        <v>0</v>
      </c>
      <c r="H511" s="150">
        <v>0</v>
      </c>
      <c r="I511" s="150">
        <v>3.33</v>
      </c>
      <c r="J511" s="150">
        <v>64.09</v>
      </c>
      <c r="K511" s="171">
        <v>689.86</v>
      </c>
      <c r="L511" s="171">
        <v>758.84600000000012</v>
      </c>
      <c r="M511" s="68">
        <v>8500</v>
      </c>
      <c r="N511" s="68">
        <f t="shared" si="10"/>
        <v>5863810</v>
      </c>
    </row>
    <row r="512" spans="1:14" ht="16.5" x14ac:dyDescent="0.3">
      <c r="A512" s="146">
        <v>87</v>
      </c>
      <c r="B512" s="179" t="s">
        <v>80</v>
      </c>
      <c r="C512" s="149">
        <v>1401</v>
      </c>
      <c r="D512" s="146" t="s">
        <v>59</v>
      </c>
      <c r="E512" s="150">
        <v>60.76</v>
      </c>
      <c r="F512" s="150">
        <v>0</v>
      </c>
      <c r="G512" s="150">
        <v>0</v>
      </c>
      <c r="H512" s="150">
        <v>0</v>
      </c>
      <c r="I512" s="150">
        <v>3.33</v>
      </c>
      <c r="J512" s="150">
        <v>64.09</v>
      </c>
      <c r="K512" s="171">
        <v>689.86</v>
      </c>
      <c r="L512" s="171">
        <v>758.84600000000012</v>
      </c>
      <c r="M512" s="68">
        <v>8500</v>
      </c>
      <c r="N512" s="68">
        <f t="shared" si="10"/>
        <v>5863810</v>
      </c>
    </row>
    <row r="513" spans="1:14" ht="16.5" x14ac:dyDescent="0.3">
      <c r="A513" s="146">
        <v>88</v>
      </c>
      <c r="B513" s="179" t="s">
        <v>80</v>
      </c>
      <c r="C513" s="149">
        <v>1402</v>
      </c>
      <c r="D513" s="146" t="s">
        <v>60</v>
      </c>
      <c r="E513" s="150">
        <v>41.28</v>
      </c>
      <c r="F513" s="150">
        <v>0</v>
      </c>
      <c r="G513" s="150">
        <v>0</v>
      </c>
      <c r="H513" s="150">
        <v>0</v>
      </c>
      <c r="I513" s="150">
        <v>3.19</v>
      </c>
      <c r="J513" s="150">
        <v>44.47</v>
      </c>
      <c r="K513" s="171">
        <v>478.68</v>
      </c>
      <c r="L513" s="171">
        <v>526.548</v>
      </c>
      <c r="M513" s="68">
        <v>8500</v>
      </c>
      <c r="N513" s="68">
        <f t="shared" si="10"/>
        <v>4068780</v>
      </c>
    </row>
    <row r="514" spans="1:14" ht="16.5" x14ac:dyDescent="0.3">
      <c r="A514" s="146">
        <v>89</v>
      </c>
      <c r="B514" s="179" t="s">
        <v>80</v>
      </c>
      <c r="C514" s="149">
        <v>1403</v>
      </c>
      <c r="D514" s="146" t="s">
        <v>60</v>
      </c>
      <c r="E514" s="150">
        <v>41.28</v>
      </c>
      <c r="F514" s="150">
        <v>0</v>
      </c>
      <c r="G514" s="150">
        <v>0</v>
      </c>
      <c r="H514" s="150">
        <v>0</v>
      </c>
      <c r="I514" s="150">
        <v>3.19</v>
      </c>
      <c r="J514" s="150">
        <v>44.47</v>
      </c>
      <c r="K514" s="171">
        <v>478.68</v>
      </c>
      <c r="L514" s="171">
        <v>526.548</v>
      </c>
      <c r="M514" s="68">
        <v>8500</v>
      </c>
      <c r="N514" s="68">
        <f t="shared" si="10"/>
        <v>4068780</v>
      </c>
    </row>
    <row r="515" spans="1:14" ht="16.5" x14ac:dyDescent="0.3">
      <c r="A515" s="146">
        <v>90</v>
      </c>
      <c r="B515" s="179" t="s">
        <v>80</v>
      </c>
      <c r="C515" s="149">
        <v>1404</v>
      </c>
      <c r="D515" s="146" t="s">
        <v>59</v>
      </c>
      <c r="E515" s="150">
        <v>60.76</v>
      </c>
      <c r="F515" s="150">
        <v>0</v>
      </c>
      <c r="G515" s="150">
        <v>0</v>
      </c>
      <c r="H515" s="150">
        <v>0</v>
      </c>
      <c r="I515" s="150">
        <v>3.33</v>
      </c>
      <c r="J515" s="150">
        <v>64.09</v>
      </c>
      <c r="K515" s="171">
        <v>689.86</v>
      </c>
      <c r="L515" s="171">
        <v>758.84600000000012</v>
      </c>
      <c r="M515" s="68">
        <v>8500</v>
      </c>
      <c r="N515" s="68">
        <f t="shared" si="10"/>
        <v>5863810</v>
      </c>
    </row>
    <row r="516" spans="1:14" ht="16.5" x14ac:dyDescent="0.3">
      <c r="A516" s="146">
        <v>91</v>
      </c>
      <c r="B516" s="179" t="s">
        <v>80</v>
      </c>
      <c r="C516" s="149">
        <v>1405</v>
      </c>
      <c r="D516" s="146" t="s">
        <v>59</v>
      </c>
      <c r="E516" s="150">
        <v>60.76</v>
      </c>
      <c r="F516" s="150">
        <v>0</v>
      </c>
      <c r="G516" s="150">
        <v>0</v>
      </c>
      <c r="H516" s="150">
        <v>0</v>
      </c>
      <c r="I516" s="150">
        <v>3.33</v>
      </c>
      <c r="J516" s="150">
        <v>64.09</v>
      </c>
      <c r="K516" s="171">
        <v>689.86</v>
      </c>
      <c r="L516" s="171">
        <v>758.84600000000012</v>
      </c>
      <c r="M516" s="68">
        <v>8500</v>
      </c>
      <c r="N516" s="68">
        <f t="shared" si="10"/>
        <v>5863810</v>
      </c>
    </row>
    <row r="517" spans="1:14" ht="16.5" x14ac:dyDescent="0.3">
      <c r="A517" s="146">
        <v>92</v>
      </c>
      <c r="B517" s="179" t="s">
        <v>80</v>
      </c>
      <c r="C517" s="149">
        <v>1406</v>
      </c>
      <c r="D517" s="146" t="s">
        <v>60</v>
      </c>
      <c r="E517" s="150">
        <v>38.85</v>
      </c>
      <c r="F517" s="150">
        <v>0</v>
      </c>
      <c r="G517" s="150">
        <v>0</v>
      </c>
      <c r="H517" s="150">
        <v>0</v>
      </c>
      <c r="I517" s="150">
        <v>3.19</v>
      </c>
      <c r="J517" s="150">
        <v>42.04</v>
      </c>
      <c r="K517" s="171">
        <v>452.52</v>
      </c>
      <c r="L517" s="171">
        <v>497.77200000000005</v>
      </c>
      <c r="M517" s="68">
        <v>8500</v>
      </c>
      <c r="N517" s="68">
        <f t="shared" si="10"/>
        <v>3846420</v>
      </c>
    </row>
    <row r="518" spans="1:14" ht="16.5" x14ac:dyDescent="0.3">
      <c r="A518" s="146">
        <v>93</v>
      </c>
      <c r="B518" s="179" t="s">
        <v>80</v>
      </c>
      <c r="C518" s="149">
        <v>1407</v>
      </c>
      <c r="D518" s="146" t="s">
        <v>60</v>
      </c>
      <c r="E518" s="150">
        <v>38.85</v>
      </c>
      <c r="F518" s="150">
        <v>0</v>
      </c>
      <c r="G518" s="150">
        <v>0</v>
      </c>
      <c r="H518" s="150">
        <v>0</v>
      </c>
      <c r="I518" s="150">
        <v>3.19</v>
      </c>
      <c r="J518" s="150">
        <v>42.04</v>
      </c>
      <c r="K518" s="171">
        <v>452.52</v>
      </c>
      <c r="L518" s="171">
        <v>497.77200000000005</v>
      </c>
      <c r="M518" s="68">
        <v>8500</v>
      </c>
      <c r="N518" s="68">
        <f t="shared" si="10"/>
        <v>3846420</v>
      </c>
    </row>
    <row r="519" spans="1:14" ht="16.5" x14ac:dyDescent="0.3">
      <c r="A519" s="146">
        <v>94</v>
      </c>
      <c r="B519" s="179" t="s">
        <v>80</v>
      </c>
      <c r="C519" s="149">
        <v>1408</v>
      </c>
      <c r="D519" s="146" t="s">
        <v>59</v>
      </c>
      <c r="E519" s="150">
        <v>60.76</v>
      </c>
      <c r="F519" s="150">
        <v>0</v>
      </c>
      <c r="G519" s="150">
        <v>0</v>
      </c>
      <c r="H519" s="150">
        <v>0</v>
      </c>
      <c r="I519" s="150">
        <v>3.33</v>
      </c>
      <c r="J519" s="150">
        <v>64.09</v>
      </c>
      <c r="K519" s="171">
        <v>689.86</v>
      </c>
      <c r="L519" s="171">
        <v>758.84600000000012</v>
      </c>
      <c r="M519" s="68">
        <v>8500</v>
      </c>
      <c r="N519" s="68">
        <f t="shared" si="10"/>
        <v>5863810</v>
      </c>
    </row>
    <row r="520" spans="1:14" ht="16.5" x14ac:dyDescent="0.3">
      <c r="A520" s="146">
        <v>95</v>
      </c>
      <c r="B520" s="179" t="s">
        <v>81</v>
      </c>
      <c r="C520" s="149">
        <v>1501</v>
      </c>
      <c r="D520" s="146" t="s">
        <v>59</v>
      </c>
      <c r="E520" s="150">
        <v>60.76</v>
      </c>
      <c r="F520" s="150">
        <v>0</v>
      </c>
      <c r="G520" s="150">
        <v>0</v>
      </c>
      <c r="H520" s="150">
        <v>0</v>
      </c>
      <c r="I520" s="150">
        <v>3.33</v>
      </c>
      <c r="J520" s="150">
        <v>64.09</v>
      </c>
      <c r="K520" s="171">
        <v>689.86</v>
      </c>
      <c r="L520" s="171">
        <v>758.84600000000012</v>
      </c>
      <c r="M520" s="68">
        <v>8500</v>
      </c>
      <c r="N520" s="68">
        <f t="shared" si="10"/>
        <v>5863810</v>
      </c>
    </row>
    <row r="521" spans="1:14" ht="16.5" x14ac:dyDescent="0.3">
      <c r="A521" s="146">
        <v>96</v>
      </c>
      <c r="B521" s="179" t="s">
        <v>81</v>
      </c>
      <c r="C521" s="149">
        <v>1502</v>
      </c>
      <c r="D521" s="146" t="s">
        <v>60</v>
      </c>
      <c r="E521" s="150">
        <v>41.28</v>
      </c>
      <c r="F521" s="150">
        <v>0</v>
      </c>
      <c r="G521" s="150">
        <v>0</v>
      </c>
      <c r="H521" s="150">
        <v>0</v>
      </c>
      <c r="I521" s="150">
        <v>3.19</v>
      </c>
      <c r="J521" s="150">
        <v>44.47</v>
      </c>
      <c r="K521" s="171">
        <v>478.68</v>
      </c>
      <c r="L521" s="171">
        <v>526.548</v>
      </c>
      <c r="M521" s="68">
        <v>8500</v>
      </c>
      <c r="N521" s="68">
        <f t="shared" si="10"/>
        <v>4068780</v>
      </c>
    </row>
    <row r="522" spans="1:14" ht="16.5" x14ac:dyDescent="0.3">
      <c r="A522" s="146">
        <v>97</v>
      </c>
      <c r="B522" s="179" t="s">
        <v>81</v>
      </c>
      <c r="C522" s="149">
        <v>1503</v>
      </c>
      <c r="D522" s="146" t="s">
        <v>60</v>
      </c>
      <c r="E522" s="150">
        <v>41.28</v>
      </c>
      <c r="F522" s="150">
        <v>0</v>
      </c>
      <c r="G522" s="150">
        <v>0</v>
      </c>
      <c r="H522" s="150">
        <v>0</v>
      </c>
      <c r="I522" s="150">
        <v>3.19</v>
      </c>
      <c r="J522" s="150">
        <v>44.47</v>
      </c>
      <c r="K522" s="171">
        <v>478.68</v>
      </c>
      <c r="L522" s="171">
        <v>526.548</v>
      </c>
      <c r="M522" s="68">
        <v>8500</v>
      </c>
      <c r="N522" s="68">
        <f t="shared" si="10"/>
        <v>4068780</v>
      </c>
    </row>
    <row r="523" spans="1:14" ht="16.5" x14ac:dyDescent="0.3">
      <c r="A523" s="146">
        <v>98</v>
      </c>
      <c r="B523" s="179" t="s">
        <v>81</v>
      </c>
      <c r="C523" s="149">
        <v>1504</v>
      </c>
      <c r="D523" s="146" t="s">
        <v>59</v>
      </c>
      <c r="E523" s="150">
        <v>60.76</v>
      </c>
      <c r="F523" s="150">
        <v>0</v>
      </c>
      <c r="G523" s="150">
        <v>0</v>
      </c>
      <c r="H523" s="150">
        <v>0</v>
      </c>
      <c r="I523" s="150">
        <v>3.33</v>
      </c>
      <c r="J523" s="150">
        <v>64.09</v>
      </c>
      <c r="K523" s="171">
        <v>689.86</v>
      </c>
      <c r="L523" s="171">
        <v>758.84600000000012</v>
      </c>
      <c r="M523" s="68">
        <v>8500</v>
      </c>
      <c r="N523" s="68">
        <f t="shared" si="10"/>
        <v>5863810</v>
      </c>
    </row>
    <row r="524" spans="1:14" ht="16.5" x14ac:dyDescent="0.3">
      <c r="A524" s="146">
        <v>99</v>
      </c>
      <c r="B524" s="179" t="s">
        <v>81</v>
      </c>
      <c r="C524" s="149">
        <v>1505</v>
      </c>
      <c r="D524" s="146" t="s">
        <v>59</v>
      </c>
      <c r="E524" s="150">
        <v>60.76</v>
      </c>
      <c r="F524" s="150">
        <v>0</v>
      </c>
      <c r="G524" s="150">
        <v>0</v>
      </c>
      <c r="H524" s="150">
        <v>0</v>
      </c>
      <c r="I524" s="150">
        <v>3.33</v>
      </c>
      <c r="J524" s="150">
        <v>64.09</v>
      </c>
      <c r="K524" s="171">
        <v>689.86</v>
      </c>
      <c r="L524" s="171">
        <v>758.84600000000012</v>
      </c>
      <c r="M524" s="68">
        <v>8500</v>
      </c>
      <c r="N524" s="68">
        <f t="shared" si="10"/>
        <v>5863810</v>
      </c>
    </row>
    <row r="525" spans="1:14" ht="16.5" x14ac:dyDescent="0.3">
      <c r="A525" s="146">
        <v>100</v>
      </c>
      <c r="B525" s="179" t="s">
        <v>81</v>
      </c>
      <c r="C525" s="149">
        <v>1506</v>
      </c>
      <c r="D525" s="146" t="s">
        <v>60</v>
      </c>
      <c r="E525" s="150">
        <v>38.85</v>
      </c>
      <c r="F525" s="150">
        <v>0</v>
      </c>
      <c r="G525" s="150">
        <v>0</v>
      </c>
      <c r="H525" s="150">
        <v>0</v>
      </c>
      <c r="I525" s="150">
        <v>3.19</v>
      </c>
      <c r="J525" s="150">
        <v>42.04</v>
      </c>
      <c r="K525" s="171">
        <v>452.52</v>
      </c>
      <c r="L525" s="171">
        <v>497.77200000000005</v>
      </c>
      <c r="M525" s="68">
        <v>8500</v>
      </c>
      <c r="N525" s="68">
        <f t="shared" si="10"/>
        <v>3846420</v>
      </c>
    </row>
    <row r="526" spans="1:14" ht="16.5" x14ac:dyDescent="0.3">
      <c r="A526" s="146">
        <v>101</v>
      </c>
      <c r="B526" s="179" t="s">
        <v>81</v>
      </c>
      <c r="C526" s="149">
        <v>1507</v>
      </c>
      <c r="D526" s="146" t="s">
        <v>60</v>
      </c>
      <c r="E526" s="150">
        <v>38.85</v>
      </c>
      <c r="F526" s="150">
        <v>0</v>
      </c>
      <c r="G526" s="150">
        <v>0</v>
      </c>
      <c r="H526" s="150">
        <v>0</v>
      </c>
      <c r="I526" s="150">
        <v>3.19</v>
      </c>
      <c r="J526" s="150">
        <v>42.04</v>
      </c>
      <c r="K526" s="171">
        <v>452.52</v>
      </c>
      <c r="L526" s="171">
        <v>497.77200000000005</v>
      </c>
      <c r="M526" s="68">
        <v>8500</v>
      </c>
      <c r="N526" s="68">
        <f t="shared" si="10"/>
        <v>3846420</v>
      </c>
    </row>
    <row r="527" spans="1:14" ht="16.5" x14ac:dyDescent="0.3">
      <c r="A527" s="146">
        <v>102</v>
      </c>
      <c r="B527" s="179" t="s">
        <v>81</v>
      </c>
      <c r="C527" s="149">
        <v>1508</v>
      </c>
      <c r="D527" s="146" t="s">
        <v>59</v>
      </c>
      <c r="E527" s="150">
        <v>60.76</v>
      </c>
      <c r="F527" s="150">
        <v>0</v>
      </c>
      <c r="G527" s="150">
        <v>0</v>
      </c>
      <c r="H527" s="150">
        <v>0</v>
      </c>
      <c r="I527" s="150">
        <v>3.33</v>
      </c>
      <c r="J527" s="150">
        <v>64.09</v>
      </c>
      <c r="K527" s="171">
        <v>689.86</v>
      </c>
      <c r="L527" s="171">
        <v>758.84600000000012</v>
      </c>
      <c r="M527" s="68">
        <v>8500</v>
      </c>
      <c r="N527" s="68">
        <f t="shared" si="10"/>
        <v>5863810</v>
      </c>
    </row>
    <row r="528" spans="1:14" ht="16.5" x14ac:dyDescent="0.3">
      <c r="A528" s="146">
        <v>103</v>
      </c>
      <c r="B528" s="179" t="s">
        <v>82</v>
      </c>
      <c r="C528" s="149">
        <v>1601</v>
      </c>
      <c r="D528" s="146" t="s">
        <v>59</v>
      </c>
      <c r="E528" s="150">
        <v>60.76</v>
      </c>
      <c r="F528" s="150">
        <v>0</v>
      </c>
      <c r="G528" s="150">
        <v>0</v>
      </c>
      <c r="H528" s="150">
        <v>0</v>
      </c>
      <c r="I528" s="150">
        <v>3.33</v>
      </c>
      <c r="J528" s="150">
        <v>64.09</v>
      </c>
      <c r="K528" s="171">
        <v>689.86</v>
      </c>
      <c r="L528" s="171">
        <v>758.84600000000012</v>
      </c>
      <c r="M528" s="68">
        <v>8500</v>
      </c>
      <c r="N528" s="68">
        <f t="shared" si="10"/>
        <v>5863810</v>
      </c>
    </row>
    <row r="529" spans="1:14" ht="16.5" x14ac:dyDescent="0.3">
      <c r="A529" s="146">
        <v>104</v>
      </c>
      <c r="B529" s="179" t="s">
        <v>82</v>
      </c>
      <c r="C529" s="149">
        <v>1602</v>
      </c>
      <c r="D529" s="146" t="s">
        <v>60</v>
      </c>
      <c r="E529" s="150">
        <v>41.28</v>
      </c>
      <c r="F529" s="150">
        <v>0</v>
      </c>
      <c r="G529" s="150">
        <v>0</v>
      </c>
      <c r="H529" s="150">
        <v>0</v>
      </c>
      <c r="I529" s="150">
        <v>3.19</v>
      </c>
      <c r="J529" s="150">
        <v>44.47</v>
      </c>
      <c r="K529" s="171">
        <v>478.68</v>
      </c>
      <c r="L529" s="171">
        <v>526.548</v>
      </c>
      <c r="M529" s="68">
        <v>8500</v>
      </c>
      <c r="N529" s="68">
        <f t="shared" si="10"/>
        <v>4068780</v>
      </c>
    </row>
    <row r="530" spans="1:14" ht="16.5" x14ac:dyDescent="0.3">
      <c r="A530" s="146">
        <v>105</v>
      </c>
      <c r="B530" s="179" t="s">
        <v>82</v>
      </c>
      <c r="C530" s="149">
        <v>1603</v>
      </c>
      <c r="D530" s="146" t="s">
        <v>60</v>
      </c>
      <c r="E530" s="150">
        <v>41.28</v>
      </c>
      <c r="F530" s="150">
        <v>0</v>
      </c>
      <c r="G530" s="150">
        <v>0</v>
      </c>
      <c r="H530" s="150">
        <v>0</v>
      </c>
      <c r="I530" s="150">
        <v>3.19</v>
      </c>
      <c r="J530" s="150">
        <v>44.47</v>
      </c>
      <c r="K530" s="171">
        <v>478.68</v>
      </c>
      <c r="L530" s="171">
        <v>526.548</v>
      </c>
      <c r="M530" s="68">
        <v>8500</v>
      </c>
      <c r="N530" s="68">
        <f t="shared" si="10"/>
        <v>4068780</v>
      </c>
    </row>
    <row r="531" spans="1:14" ht="16.5" x14ac:dyDescent="0.3">
      <c r="A531" s="146">
        <v>106</v>
      </c>
      <c r="B531" s="179" t="s">
        <v>82</v>
      </c>
      <c r="C531" s="149">
        <v>1604</v>
      </c>
      <c r="D531" s="146" t="s">
        <v>59</v>
      </c>
      <c r="E531" s="150">
        <v>60.76</v>
      </c>
      <c r="F531" s="150">
        <v>0</v>
      </c>
      <c r="G531" s="150">
        <v>0</v>
      </c>
      <c r="H531" s="150">
        <v>0</v>
      </c>
      <c r="I531" s="150">
        <v>3.33</v>
      </c>
      <c r="J531" s="150">
        <v>64.09</v>
      </c>
      <c r="K531" s="171">
        <v>689.86</v>
      </c>
      <c r="L531" s="171">
        <v>758.84600000000012</v>
      </c>
      <c r="M531" s="68">
        <v>8500</v>
      </c>
      <c r="N531" s="68">
        <f t="shared" si="10"/>
        <v>5863810</v>
      </c>
    </row>
    <row r="532" spans="1:14" ht="16.5" x14ac:dyDescent="0.3">
      <c r="A532" s="146">
        <v>107</v>
      </c>
      <c r="B532" s="179" t="s">
        <v>82</v>
      </c>
      <c r="C532" s="149">
        <v>1605</v>
      </c>
      <c r="D532" s="146" t="s">
        <v>59</v>
      </c>
      <c r="E532" s="150">
        <v>60.76</v>
      </c>
      <c r="F532" s="150">
        <v>0</v>
      </c>
      <c r="G532" s="150">
        <v>0</v>
      </c>
      <c r="H532" s="150">
        <v>0</v>
      </c>
      <c r="I532" s="150">
        <v>3.33</v>
      </c>
      <c r="J532" s="150">
        <v>64.09</v>
      </c>
      <c r="K532" s="171">
        <v>689.86</v>
      </c>
      <c r="L532" s="171">
        <v>758.84600000000012</v>
      </c>
      <c r="M532" s="68">
        <v>8500</v>
      </c>
      <c r="N532" s="68">
        <f t="shared" si="10"/>
        <v>5863810</v>
      </c>
    </row>
    <row r="533" spans="1:14" ht="16.5" x14ac:dyDescent="0.3">
      <c r="A533" s="146">
        <v>108</v>
      </c>
      <c r="B533" s="179" t="s">
        <v>82</v>
      </c>
      <c r="C533" s="149">
        <v>1606</v>
      </c>
      <c r="D533" s="146" t="s">
        <v>60</v>
      </c>
      <c r="E533" s="150">
        <v>38.85</v>
      </c>
      <c r="F533" s="150">
        <v>0</v>
      </c>
      <c r="G533" s="150">
        <v>0</v>
      </c>
      <c r="H533" s="150">
        <v>0</v>
      </c>
      <c r="I533" s="150">
        <v>3.19</v>
      </c>
      <c r="J533" s="150">
        <v>42.04</v>
      </c>
      <c r="K533" s="171">
        <v>452.52</v>
      </c>
      <c r="L533" s="171">
        <v>497.77200000000005</v>
      </c>
      <c r="M533" s="68">
        <v>8500</v>
      </c>
      <c r="N533" s="68">
        <f t="shared" si="10"/>
        <v>3846420</v>
      </c>
    </row>
    <row r="534" spans="1:14" ht="16.5" x14ac:dyDescent="0.3">
      <c r="A534" s="146">
        <v>109</v>
      </c>
      <c r="B534" s="179" t="s">
        <v>82</v>
      </c>
      <c r="C534" s="149">
        <v>1607</v>
      </c>
      <c r="D534" s="146" t="s">
        <v>60</v>
      </c>
      <c r="E534" s="150">
        <v>38.85</v>
      </c>
      <c r="F534" s="150">
        <v>0</v>
      </c>
      <c r="G534" s="150">
        <v>0</v>
      </c>
      <c r="H534" s="150">
        <v>0</v>
      </c>
      <c r="I534" s="150">
        <v>3.19</v>
      </c>
      <c r="J534" s="150">
        <v>42.04</v>
      </c>
      <c r="K534" s="171">
        <v>452.52</v>
      </c>
      <c r="L534" s="171">
        <v>497.77200000000005</v>
      </c>
      <c r="M534" s="68">
        <v>8500</v>
      </c>
      <c r="N534" s="68">
        <f t="shared" si="10"/>
        <v>3846420</v>
      </c>
    </row>
    <row r="535" spans="1:14" ht="16.5" x14ac:dyDescent="0.3">
      <c r="A535" s="146">
        <v>110</v>
      </c>
      <c r="B535" s="179" t="s">
        <v>82</v>
      </c>
      <c r="C535" s="149">
        <v>1608</v>
      </c>
      <c r="D535" s="146" t="s">
        <v>59</v>
      </c>
      <c r="E535" s="150">
        <v>60.76</v>
      </c>
      <c r="F535" s="150">
        <v>0</v>
      </c>
      <c r="G535" s="150">
        <v>0</v>
      </c>
      <c r="H535" s="150">
        <v>0</v>
      </c>
      <c r="I535" s="150">
        <v>3.33</v>
      </c>
      <c r="J535" s="150">
        <v>64.09</v>
      </c>
      <c r="K535" s="171">
        <v>689.86</v>
      </c>
      <c r="L535" s="171">
        <v>758.84600000000012</v>
      </c>
      <c r="M535" s="68">
        <v>8500</v>
      </c>
      <c r="N535" s="68">
        <f t="shared" si="10"/>
        <v>5863810</v>
      </c>
    </row>
    <row r="536" spans="1:14" ht="16.5" x14ac:dyDescent="0.3">
      <c r="A536" s="146">
        <v>111</v>
      </c>
      <c r="B536" s="179" t="s">
        <v>83</v>
      </c>
      <c r="C536" s="149">
        <v>1701</v>
      </c>
      <c r="D536" s="146" t="s">
        <v>59</v>
      </c>
      <c r="E536" s="150">
        <v>60.76</v>
      </c>
      <c r="F536" s="150">
        <v>0</v>
      </c>
      <c r="G536" s="150">
        <v>0</v>
      </c>
      <c r="H536" s="150">
        <v>0</v>
      </c>
      <c r="I536" s="150">
        <v>3.33</v>
      </c>
      <c r="J536" s="150">
        <v>64.09</v>
      </c>
      <c r="K536" s="171">
        <v>689.86</v>
      </c>
      <c r="L536" s="171">
        <v>758.84600000000012</v>
      </c>
      <c r="M536" s="68">
        <v>8500</v>
      </c>
      <c r="N536" s="68">
        <f t="shared" si="10"/>
        <v>5863810</v>
      </c>
    </row>
    <row r="537" spans="1:14" ht="16.5" x14ac:dyDescent="0.3">
      <c r="A537" s="146">
        <v>112</v>
      </c>
      <c r="B537" s="179" t="s">
        <v>83</v>
      </c>
      <c r="C537" s="149">
        <v>1702</v>
      </c>
      <c r="D537" s="146" t="s">
        <v>60</v>
      </c>
      <c r="E537" s="150">
        <v>41.28</v>
      </c>
      <c r="F537" s="150">
        <v>0</v>
      </c>
      <c r="G537" s="150">
        <v>0</v>
      </c>
      <c r="H537" s="150">
        <v>0</v>
      </c>
      <c r="I537" s="150">
        <v>3.19</v>
      </c>
      <c r="J537" s="150">
        <v>44.47</v>
      </c>
      <c r="K537" s="171">
        <v>478.68</v>
      </c>
      <c r="L537" s="171">
        <v>526.548</v>
      </c>
      <c r="M537" s="68">
        <v>8500</v>
      </c>
      <c r="N537" s="68">
        <f t="shared" si="10"/>
        <v>4068780</v>
      </c>
    </row>
    <row r="538" spans="1:14" ht="16.5" x14ac:dyDescent="0.3">
      <c r="A538" s="146">
        <v>113</v>
      </c>
      <c r="B538" s="179" t="s">
        <v>83</v>
      </c>
      <c r="C538" s="149">
        <v>1704</v>
      </c>
      <c r="D538" s="146" t="s">
        <v>59</v>
      </c>
      <c r="E538" s="150">
        <v>60.76</v>
      </c>
      <c r="F538" s="150">
        <v>0</v>
      </c>
      <c r="G538" s="150">
        <v>0</v>
      </c>
      <c r="H538" s="150">
        <v>0</v>
      </c>
      <c r="I538" s="150">
        <v>3.33</v>
      </c>
      <c r="J538" s="150">
        <v>64.09</v>
      </c>
      <c r="K538" s="171">
        <v>689.86</v>
      </c>
      <c r="L538" s="171">
        <v>758.84600000000012</v>
      </c>
      <c r="M538" s="68">
        <v>8500</v>
      </c>
      <c r="N538" s="68">
        <f t="shared" si="10"/>
        <v>5863810</v>
      </c>
    </row>
    <row r="539" spans="1:14" ht="16.5" x14ac:dyDescent="0.3">
      <c r="A539" s="146">
        <v>114</v>
      </c>
      <c r="B539" s="179" t="s">
        <v>83</v>
      </c>
      <c r="C539" s="149">
        <v>1705</v>
      </c>
      <c r="D539" s="146" t="s">
        <v>59</v>
      </c>
      <c r="E539" s="150">
        <v>60.76</v>
      </c>
      <c r="F539" s="150">
        <v>0</v>
      </c>
      <c r="G539" s="150">
        <v>0</v>
      </c>
      <c r="H539" s="150">
        <v>0</v>
      </c>
      <c r="I539" s="150">
        <v>3.33</v>
      </c>
      <c r="J539" s="150">
        <v>64.09</v>
      </c>
      <c r="K539" s="171">
        <v>689.86</v>
      </c>
      <c r="L539" s="171">
        <v>758.84600000000012</v>
      </c>
      <c r="M539" s="68">
        <v>8500</v>
      </c>
      <c r="N539" s="68">
        <f t="shared" si="10"/>
        <v>5863810</v>
      </c>
    </row>
    <row r="540" spans="1:14" ht="16.5" x14ac:dyDescent="0.3">
      <c r="A540" s="146">
        <v>115</v>
      </c>
      <c r="B540" s="179" t="s">
        <v>83</v>
      </c>
      <c r="C540" s="149">
        <v>1706</v>
      </c>
      <c r="D540" s="146" t="s">
        <v>60</v>
      </c>
      <c r="E540" s="150">
        <v>38.85</v>
      </c>
      <c r="F540" s="150">
        <v>0</v>
      </c>
      <c r="G540" s="150">
        <v>0</v>
      </c>
      <c r="H540" s="150">
        <v>0</v>
      </c>
      <c r="I540" s="150">
        <v>3.19</v>
      </c>
      <c r="J540" s="150">
        <v>42.04</v>
      </c>
      <c r="K540" s="171">
        <v>452.52</v>
      </c>
      <c r="L540" s="171">
        <v>497.77200000000005</v>
      </c>
      <c r="M540" s="68">
        <v>8500</v>
      </c>
      <c r="N540" s="68">
        <f t="shared" si="10"/>
        <v>3846420</v>
      </c>
    </row>
    <row r="541" spans="1:14" ht="16.5" x14ac:dyDescent="0.3">
      <c r="A541" s="146">
        <v>116</v>
      </c>
      <c r="B541" s="179" t="s">
        <v>83</v>
      </c>
      <c r="C541" s="149">
        <v>1707</v>
      </c>
      <c r="D541" s="146" t="s">
        <v>60</v>
      </c>
      <c r="E541" s="150">
        <v>38.85</v>
      </c>
      <c r="F541" s="150">
        <v>0</v>
      </c>
      <c r="G541" s="150">
        <v>0</v>
      </c>
      <c r="H541" s="150">
        <v>0</v>
      </c>
      <c r="I541" s="150">
        <v>3.19</v>
      </c>
      <c r="J541" s="150">
        <v>42.04</v>
      </c>
      <c r="K541" s="171">
        <v>452.52</v>
      </c>
      <c r="L541" s="171">
        <v>497.77200000000005</v>
      </c>
      <c r="M541" s="68">
        <v>8500</v>
      </c>
      <c r="N541" s="68">
        <f t="shared" si="10"/>
        <v>3846420</v>
      </c>
    </row>
    <row r="542" spans="1:14" ht="16.5" x14ac:dyDescent="0.3">
      <c r="A542" s="146">
        <v>117</v>
      </c>
      <c r="B542" s="179" t="s">
        <v>83</v>
      </c>
      <c r="C542" s="149">
        <v>1708</v>
      </c>
      <c r="D542" s="146" t="s">
        <v>59</v>
      </c>
      <c r="E542" s="150">
        <v>60.76</v>
      </c>
      <c r="F542" s="150">
        <v>0</v>
      </c>
      <c r="G542" s="150">
        <v>0</v>
      </c>
      <c r="H542" s="150">
        <v>0</v>
      </c>
      <c r="I542" s="150">
        <v>3.33</v>
      </c>
      <c r="J542" s="150">
        <v>64.09</v>
      </c>
      <c r="K542" s="171">
        <v>689.86</v>
      </c>
      <c r="L542" s="171">
        <v>758.84600000000012</v>
      </c>
      <c r="M542" s="68">
        <v>8500</v>
      </c>
      <c r="N542" s="68">
        <f t="shared" si="10"/>
        <v>5863810</v>
      </c>
    </row>
    <row r="543" spans="1:14" ht="16.5" x14ac:dyDescent="0.3">
      <c r="A543" s="146">
        <v>118</v>
      </c>
      <c r="B543" s="179" t="s">
        <v>84</v>
      </c>
      <c r="C543" s="149">
        <v>1801</v>
      </c>
      <c r="D543" s="146" t="s">
        <v>59</v>
      </c>
      <c r="E543" s="150">
        <v>60.76</v>
      </c>
      <c r="F543" s="150">
        <v>0</v>
      </c>
      <c r="G543" s="150">
        <v>0</v>
      </c>
      <c r="H543" s="150">
        <v>0</v>
      </c>
      <c r="I543" s="150">
        <v>3.33</v>
      </c>
      <c r="J543" s="150">
        <v>64.09</v>
      </c>
      <c r="K543" s="171">
        <v>689.86</v>
      </c>
      <c r="L543" s="171">
        <v>758.84600000000012</v>
      </c>
      <c r="M543" s="68">
        <v>8500</v>
      </c>
      <c r="N543" s="68">
        <f t="shared" si="10"/>
        <v>5863810</v>
      </c>
    </row>
    <row r="544" spans="1:14" ht="16.5" x14ac:dyDescent="0.3">
      <c r="A544" s="146">
        <v>119</v>
      </c>
      <c r="B544" s="179" t="s">
        <v>84</v>
      </c>
      <c r="C544" s="149">
        <v>1802</v>
      </c>
      <c r="D544" s="146" t="s">
        <v>60</v>
      </c>
      <c r="E544" s="150">
        <v>41.28</v>
      </c>
      <c r="F544" s="150">
        <v>0</v>
      </c>
      <c r="G544" s="150">
        <v>0</v>
      </c>
      <c r="H544" s="150">
        <v>0</v>
      </c>
      <c r="I544" s="150">
        <v>3.19</v>
      </c>
      <c r="J544" s="150">
        <v>44.47</v>
      </c>
      <c r="K544" s="171">
        <v>478.68</v>
      </c>
      <c r="L544" s="171">
        <v>526.548</v>
      </c>
      <c r="M544" s="68">
        <v>8500</v>
      </c>
      <c r="N544" s="68">
        <f t="shared" si="10"/>
        <v>4068780</v>
      </c>
    </row>
    <row r="545" spans="1:14" ht="16.5" x14ac:dyDescent="0.3">
      <c r="A545" s="146">
        <v>120</v>
      </c>
      <c r="B545" s="179" t="s">
        <v>84</v>
      </c>
      <c r="C545" s="149">
        <v>1803</v>
      </c>
      <c r="D545" s="146" t="s">
        <v>60</v>
      </c>
      <c r="E545" s="150">
        <v>41.28</v>
      </c>
      <c r="F545" s="150">
        <v>0</v>
      </c>
      <c r="G545" s="150">
        <v>0</v>
      </c>
      <c r="H545" s="150">
        <v>0</v>
      </c>
      <c r="I545" s="150">
        <v>3.19</v>
      </c>
      <c r="J545" s="150">
        <v>44.47</v>
      </c>
      <c r="K545" s="171">
        <v>478.68</v>
      </c>
      <c r="L545" s="171">
        <v>526.548</v>
      </c>
      <c r="M545" s="68">
        <v>8500</v>
      </c>
      <c r="N545" s="68">
        <f t="shared" si="10"/>
        <v>4068780</v>
      </c>
    </row>
    <row r="546" spans="1:14" ht="16.5" x14ac:dyDescent="0.3">
      <c r="A546" s="146">
        <v>121</v>
      </c>
      <c r="B546" s="179" t="s">
        <v>84</v>
      </c>
      <c r="C546" s="149">
        <v>1804</v>
      </c>
      <c r="D546" s="146" t="s">
        <v>59</v>
      </c>
      <c r="E546" s="150">
        <v>60.76</v>
      </c>
      <c r="F546" s="150">
        <v>0</v>
      </c>
      <c r="G546" s="150">
        <v>0</v>
      </c>
      <c r="H546" s="150">
        <v>0</v>
      </c>
      <c r="I546" s="150">
        <v>3.33</v>
      </c>
      <c r="J546" s="150">
        <v>64.09</v>
      </c>
      <c r="K546" s="171">
        <v>689.86</v>
      </c>
      <c r="L546" s="171">
        <v>758.84600000000012</v>
      </c>
      <c r="M546" s="68">
        <v>8500</v>
      </c>
      <c r="N546" s="68">
        <f t="shared" si="10"/>
        <v>5863810</v>
      </c>
    </row>
    <row r="547" spans="1:14" ht="16.5" x14ac:dyDescent="0.3">
      <c r="A547" s="146">
        <v>122</v>
      </c>
      <c r="B547" s="179" t="s">
        <v>84</v>
      </c>
      <c r="C547" s="149">
        <v>1805</v>
      </c>
      <c r="D547" s="146" t="s">
        <v>59</v>
      </c>
      <c r="E547" s="150">
        <v>60.76</v>
      </c>
      <c r="F547" s="150">
        <v>0</v>
      </c>
      <c r="G547" s="150">
        <v>0</v>
      </c>
      <c r="H547" s="150">
        <v>0</v>
      </c>
      <c r="I547" s="150">
        <v>3.33</v>
      </c>
      <c r="J547" s="150">
        <v>64.09</v>
      </c>
      <c r="K547" s="171">
        <v>689.86</v>
      </c>
      <c r="L547" s="171">
        <v>758.84600000000012</v>
      </c>
      <c r="M547" s="68">
        <v>8500</v>
      </c>
      <c r="N547" s="68">
        <f t="shared" si="10"/>
        <v>5863810</v>
      </c>
    </row>
    <row r="548" spans="1:14" ht="16.5" x14ac:dyDescent="0.3">
      <c r="A548" s="146">
        <v>123</v>
      </c>
      <c r="B548" s="179" t="s">
        <v>84</v>
      </c>
      <c r="C548" s="149">
        <v>1806</v>
      </c>
      <c r="D548" s="146" t="s">
        <v>60</v>
      </c>
      <c r="E548" s="150">
        <v>38.85</v>
      </c>
      <c r="F548" s="150">
        <v>0</v>
      </c>
      <c r="G548" s="150">
        <v>0</v>
      </c>
      <c r="H548" s="150">
        <v>0</v>
      </c>
      <c r="I548" s="150">
        <v>3.19</v>
      </c>
      <c r="J548" s="150">
        <v>42.04</v>
      </c>
      <c r="K548" s="171">
        <v>452.52</v>
      </c>
      <c r="L548" s="171">
        <v>497.77200000000005</v>
      </c>
      <c r="M548" s="68">
        <v>8500</v>
      </c>
      <c r="N548" s="68">
        <f t="shared" si="10"/>
        <v>3846420</v>
      </c>
    </row>
    <row r="549" spans="1:14" ht="16.5" x14ac:dyDescent="0.3">
      <c r="A549" s="146">
        <v>124</v>
      </c>
      <c r="B549" s="179" t="s">
        <v>84</v>
      </c>
      <c r="C549" s="149">
        <v>1807</v>
      </c>
      <c r="D549" s="146" t="s">
        <v>60</v>
      </c>
      <c r="E549" s="150">
        <v>38.85</v>
      </c>
      <c r="F549" s="150">
        <v>0</v>
      </c>
      <c r="G549" s="150">
        <v>0</v>
      </c>
      <c r="H549" s="150">
        <v>0</v>
      </c>
      <c r="I549" s="150">
        <v>3.19</v>
      </c>
      <c r="J549" s="150">
        <v>42.04</v>
      </c>
      <c r="K549" s="171">
        <v>452.52</v>
      </c>
      <c r="L549" s="171">
        <v>497.77200000000005</v>
      </c>
      <c r="M549" s="68">
        <v>8500</v>
      </c>
      <c r="N549" s="68">
        <f t="shared" si="10"/>
        <v>3846420</v>
      </c>
    </row>
    <row r="550" spans="1:14" ht="16.5" x14ac:dyDescent="0.3">
      <c r="A550" s="146">
        <v>125</v>
      </c>
      <c r="B550" s="179" t="s">
        <v>84</v>
      </c>
      <c r="C550" s="149">
        <v>1808</v>
      </c>
      <c r="D550" s="146" t="s">
        <v>59</v>
      </c>
      <c r="E550" s="150">
        <v>60.76</v>
      </c>
      <c r="F550" s="150">
        <v>0</v>
      </c>
      <c r="G550" s="150">
        <v>0</v>
      </c>
      <c r="H550" s="150">
        <v>0</v>
      </c>
      <c r="I550" s="150">
        <v>3.33</v>
      </c>
      <c r="J550" s="150">
        <v>64.09</v>
      </c>
      <c r="K550" s="171">
        <v>689.86</v>
      </c>
      <c r="L550" s="171">
        <v>758.84600000000012</v>
      </c>
      <c r="M550" s="68">
        <v>8500</v>
      </c>
      <c r="N550" s="68">
        <f t="shared" si="10"/>
        <v>5863810</v>
      </c>
    </row>
    <row r="551" spans="1:14" ht="16.5" x14ac:dyDescent="0.3">
      <c r="A551" s="146">
        <v>126</v>
      </c>
      <c r="B551" s="179" t="s">
        <v>85</v>
      </c>
      <c r="C551" s="149">
        <v>1901</v>
      </c>
      <c r="D551" s="146" t="s">
        <v>59</v>
      </c>
      <c r="E551" s="150">
        <v>60.76</v>
      </c>
      <c r="F551" s="150">
        <v>0</v>
      </c>
      <c r="G551" s="150">
        <v>0</v>
      </c>
      <c r="H551" s="150">
        <v>0</v>
      </c>
      <c r="I551" s="150">
        <v>3.33</v>
      </c>
      <c r="J551" s="150">
        <v>64.09</v>
      </c>
      <c r="K551" s="171">
        <v>689.86</v>
      </c>
      <c r="L551" s="171">
        <v>758.84600000000012</v>
      </c>
      <c r="M551" s="68">
        <v>8500</v>
      </c>
      <c r="N551" s="68">
        <f t="shared" si="10"/>
        <v>5863810</v>
      </c>
    </row>
    <row r="552" spans="1:14" ht="16.5" x14ac:dyDescent="0.3">
      <c r="A552" s="146">
        <v>127</v>
      </c>
      <c r="B552" s="179" t="s">
        <v>85</v>
      </c>
      <c r="C552" s="149">
        <v>1902</v>
      </c>
      <c r="D552" s="146" t="s">
        <v>60</v>
      </c>
      <c r="E552" s="150">
        <v>41.28</v>
      </c>
      <c r="F552" s="150">
        <v>0</v>
      </c>
      <c r="G552" s="150">
        <v>0</v>
      </c>
      <c r="H552" s="150">
        <v>0</v>
      </c>
      <c r="I552" s="150">
        <v>3.19</v>
      </c>
      <c r="J552" s="150">
        <v>44.47</v>
      </c>
      <c r="K552" s="171">
        <v>478.68</v>
      </c>
      <c r="L552" s="171">
        <v>526.548</v>
      </c>
      <c r="M552" s="68">
        <v>8500</v>
      </c>
      <c r="N552" s="68">
        <f t="shared" si="10"/>
        <v>4068780</v>
      </c>
    </row>
    <row r="553" spans="1:14" ht="16.5" x14ac:dyDescent="0.3">
      <c r="A553" s="146">
        <v>128</v>
      </c>
      <c r="B553" s="179" t="s">
        <v>85</v>
      </c>
      <c r="C553" s="149">
        <v>1903</v>
      </c>
      <c r="D553" s="146" t="s">
        <v>60</v>
      </c>
      <c r="E553" s="150">
        <v>41.28</v>
      </c>
      <c r="F553" s="150">
        <v>0</v>
      </c>
      <c r="G553" s="150">
        <v>0</v>
      </c>
      <c r="H553" s="150">
        <v>0</v>
      </c>
      <c r="I553" s="150">
        <v>3.19</v>
      </c>
      <c r="J553" s="150">
        <v>44.47</v>
      </c>
      <c r="K553" s="171">
        <v>478.68</v>
      </c>
      <c r="L553" s="171">
        <v>526.548</v>
      </c>
      <c r="M553" s="68">
        <v>8500</v>
      </c>
      <c r="N553" s="68">
        <f t="shared" si="10"/>
        <v>4068780</v>
      </c>
    </row>
    <row r="554" spans="1:14" ht="16.5" x14ac:dyDescent="0.3">
      <c r="A554" s="146">
        <v>129</v>
      </c>
      <c r="B554" s="179" t="s">
        <v>85</v>
      </c>
      <c r="C554" s="149">
        <v>1904</v>
      </c>
      <c r="D554" s="146" t="s">
        <v>59</v>
      </c>
      <c r="E554" s="150">
        <v>60.76</v>
      </c>
      <c r="F554" s="150">
        <v>0</v>
      </c>
      <c r="G554" s="150">
        <v>0</v>
      </c>
      <c r="H554" s="150">
        <v>0</v>
      </c>
      <c r="I554" s="150">
        <v>3.33</v>
      </c>
      <c r="J554" s="150">
        <v>64.09</v>
      </c>
      <c r="K554" s="171">
        <v>689.86</v>
      </c>
      <c r="L554" s="171">
        <v>758.84600000000012</v>
      </c>
      <c r="M554" s="68">
        <v>8500</v>
      </c>
      <c r="N554" s="68">
        <f t="shared" si="10"/>
        <v>5863810</v>
      </c>
    </row>
    <row r="555" spans="1:14" ht="16.5" x14ac:dyDescent="0.3">
      <c r="A555" s="146">
        <v>130</v>
      </c>
      <c r="B555" s="179" t="s">
        <v>85</v>
      </c>
      <c r="C555" s="149">
        <v>1905</v>
      </c>
      <c r="D555" s="146" t="s">
        <v>59</v>
      </c>
      <c r="E555" s="150">
        <v>60.76</v>
      </c>
      <c r="F555" s="150">
        <v>0</v>
      </c>
      <c r="G555" s="150">
        <v>0</v>
      </c>
      <c r="H555" s="150">
        <v>0</v>
      </c>
      <c r="I555" s="150">
        <v>3.33</v>
      </c>
      <c r="J555" s="150">
        <v>64.09</v>
      </c>
      <c r="K555" s="171">
        <v>689.86</v>
      </c>
      <c r="L555" s="171">
        <v>758.84600000000012</v>
      </c>
      <c r="M555" s="68">
        <v>8500</v>
      </c>
      <c r="N555" s="68">
        <f t="shared" ref="N555:N589" si="11">ROUND(M555*K555,0)</f>
        <v>5863810</v>
      </c>
    </row>
    <row r="556" spans="1:14" ht="16.5" x14ac:dyDescent="0.3">
      <c r="A556" s="146">
        <v>131</v>
      </c>
      <c r="B556" s="179" t="s">
        <v>85</v>
      </c>
      <c r="C556" s="149">
        <v>1906</v>
      </c>
      <c r="D556" s="146" t="s">
        <v>60</v>
      </c>
      <c r="E556" s="150">
        <v>38.85</v>
      </c>
      <c r="F556" s="150">
        <v>0</v>
      </c>
      <c r="G556" s="150">
        <v>0</v>
      </c>
      <c r="H556" s="150">
        <v>0</v>
      </c>
      <c r="I556" s="150">
        <v>3.19</v>
      </c>
      <c r="J556" s="150">
        <v>42.04</v>
      </c>
      <c r="K556" s="171">
        <v>452.52</v>
      </c>
      <c r="L556" s="171">
        <v>497.77200000000005</v>
      </c>
      <c r="M556" s="68">
        <v>8500</v>
      </c>
      <c r="N556" s="68">
        <f t="shared" si="11"/>
        <v>3846420</v>
      </c>
    </row>
    <row r="557" spans="1:14" ht="16.5" x14ac:dyDescent="0.3">
      <c r="A557" s="146">
        <v>132</v>
      </c>
      <c r="B557" s="179" t="s">
        <v>85</v>
      </c>
      <c r="C557" s="149">
        <v>1907</v>
      </c>
      <c r="D557" s="146" t="s">
        <v>60</v>
      </c>
      <c r="E557" s="150">
        <v>38.85</v>
      </c>
      <c r="F557" s="150">
        <v>0</v>
      </c>
      <c r="G557" s="150">
        <v>0</v>
      </c>
      <c r="H557" s="150">
        <v>0</v>
      </c>
      <c r="I557" s="150">
        <v>3.19</v>
      </c>
      <c r="J557" s="150">
        <v>42.04</v>
      </c>
      <c r="K557" s="171">
        <v>452.52</v>
      </c>
      <c r="L557" s="171">
        <v>497.77200000000005</v>
      </c>
      <c r="M557" s="68">
        <v>8500</v>
      </c>
      <c r="N557" s="68">
        <f t="shared" si="11"/>
        <v>3846420</v>
      </c>
    </row>
    <row r="558" spans="1:14" ht="16.5" x14ac:dyDescent="0.3">
      <c r="A558" s="146">
        <v>133</v>
      </c>
      <c r="B558" s="179" t="s">
        <v>85</v>
      </c>
      <c r="C558" s="149">
        <v>1908</v>
      </c>
      <c r="D558" s="146" t="s">
        <v>59</v>
      </c>
      <c r="E558" s="150">
        <v>60.76</v>
      </c>
      <c r="F558" s="150">
        <v>0</v>
      </c>
      <c r="G558" s="150">
        <v>0</v>
      </c>
      <c r="H558" s="150">
        <v>0</v>
      </c>
      <c r="I558" s="150">
        <v>3.33</v>
      </c>
      <c r="J558" s="150">
        <v>64.09</v>
      </c>
      <c r="K558" s="171">
        <v>689.86</v>
      </c>
      <c r="L558" s="171">
        <v>758.84600000000012</v>
      </c>
      <c r="M558" s="68">
        <v>8500</v>
      </c>
      <c r="N558" s="68">
        <f t="shared" si="11"/>
        <v>5863810</v>
      </c>
    </row>
    <row r="559" spans="1:14" ht="16.5" x14ac:dyDescent="0.3">
      <c r="A559" s="146">
        <v>134</v>
      </c>
      <c r="B559" s="179" t="s">
        <v>86</v>
      </c>
      <c r="C559" s="149">
        <v>2001</v>
      </c>
      <c r="D559" s="146" t="s">
        <v>59</v>
      </c>
      <c r="E559" s="150">
        <v>60.76</v>
      </c>
      <c r="F559" s="150">
        <v>0</v>
      </c>
      <c r="G559" s="150">
        <v>0</v>
      </c>
      <c r="H559" s="150">
        <v>0</v>
      </c>
      <c r="I559" s="150">
        <v>3.33</v>
      </c>
      <c r="J559" s="150">
        <v>64.09</v>
      </c>
      <c r="K559" s="171">
        <v>689.86</v>
      </c>
      <c r="L559" s="171">
        <v>758.84600000000012</v>
      </c>
      <c r="M559" s="68">
        <v>8500</v>
      </c>
      <c r="N559" s="68">
        <f t="shared" si="11"/>
        <v>5863810</v>
      </c>
    </row>
    <row r="560" spans="1:14" ht="16.5" x14ac:dyDescent="0.3">
      <c r="A560" s="146">
        <v>135</v>
      </c>
      <c r="B560" s="179" t="s">
        <v>86</v>
      </c>
      <c r="C560" s="149">
        <v>2002</v>
      </c>
      <c r="D560" s="146" t="s">
        <v>60</v>
      </c>
      <c r="E560" s="150">
        <v>41.28</v>
      </c>
      <c r="F560" s="150">
        <v>0</v>
      </c>
      <c r="G560" s="150">
        <v>0</v>
      </c>
      <c r="H560" s="150">
        <v>0</v>
      </c>
      <c r="I560" s="150">
        <v>3.19</v>
      </c>
      <c r="J560" s="150">
        <v>44.47</v>
      </c>
      <c r="K560" s="171">
        <v>478.68</v>
      </c>
      <c r="L560" s="171">
        <v>526.548</v>
      </c>
      <c r="M560" s="68">
        <v>8500</v>
      </c>
      <c r="N560" s="68">
        <f t="shared" si="11"/>
        <v>4068780</v>
      </c>
    </row>
    <row r="561" spans="1:14" ht="16.5" x14ac:dyDescent="0.3">
      <c r="A561" s="146">
        <v>136</v>
      </c>
      <c r="B561" s="179" t="s">
        <v>86</v>
      </c>
      <c r="C561" s="149">
        <v>2003</v>
      </c>
      <c r="D561" s="146" t="s">
        <v>60</v>
      </c>
      <c r="E561" s="150">
        <v>41.28</v>
      </c>
      <c r="F561" s="150">
        <v>0</v>
      </c>
      <c r="G561" s="150">
        <v>0</v>
      </c>
      <c r="H561" s="150">
        <v>0</v>
      </c>
      <c r="I561" s="150">
        <v>3.19</v>
      </c>
      <c r="J561" s="150">
        <v>44.47</v>
      </c>
      <c r="K561" s="171">
        <v>478.68</v>
      </c>
      <c r="L561" s="171">
        <v>526.548</v>
      </c>
      <c r="M561" s="68">
        <v>8500</v>
      </c>
      <c r="N561" s="68">
        <f t="shared" si="11"/>
        <v>4068780</v>
      </c>
    </row>
    <row r="562" spans="1:14" ht="16.5" x14ac:dyDescent="0.3">
      <c r="A562" s="146">
        <v>137</v>
      </c>
      <c r="B562" s="179" t="s">
        <v>86</v>
      </c>
      <c r="C562" s="149">
        <v>2004</v>
      </c>
      <c r="D562" s="146" t="s">
        <v>59</v>
      </c>
      <c r="E562" s="150">
        <v>60.76</v>
      </c>
      <c r="F562" s="150">
        <v>0</v>
      </c>
      <c r="G562" s="150">
        <v>0</v>
      </c>
      <c r="H562" s="150">
        <v>0</v>
      </c>
      <c r="I562" s="150">
        <v>3.33</v>
      </c>
      <c r="J562" s="150">
        <v>64.09</v>
      </c>
      <c r="K562" s="171">
        <v>689.86</v>
      </c>
      <c r="L562" s="171">
        <v>758.84600000000012</v>
      </c>
      <c r="M562" s="68">
        <v>8500</v>
      </c>
      <c r="N562" s="68">
        <f t="shared" si="11"/>
        <v>5863810</v>
      </c>
    </row>
    <row r="563" spans="1:14" ht="16.5" x14ac:dyDescent="0.3">
      <c r="A563" s="146">
        <v>138</v>
      </c>
      <c r="B563" s="179" t="s">
        <v>86</v>
      </c>
      <c r="C563" s="149">
        <v>2005</v>
      </c>
      <c r="D563" s="146" t="s">
        <v>59</v>
      </c>
      <c r="E563" s="150">
        <v>60.76</v>
      </c>
      <c r="F563" s="150">
        <v>0</v>
      </c>
      <c r="G563" s="150">
        <v>0</v>
      </c>
      <c r="H563" s="150">
        <v>0</v>
      </c>
      <c r="I563" s="150">
        <v>3.33</v>
      </c>
      <c r="J563" s="150">
        <v>64.09</v>
      </c>
      <c r="K563" s="171">
        <v>689.86</v>
      </c>
      <c r="L563" s="171">
        <v>758.84600000000012</v>
      </c>
      <c r="M563" s="68">
        <v>8500</v>
      </c>
      <c r="N563" s="68">
        <f t="shared" si="11"/>
        <v>5863810</v>
      </c>
    </row>
    <row r="564" spans="1:14" ht="16.5" x14ac:dyDescent="0.3">
      <c r="A564" s="146">
        <v>139</v>
      </c>
      <c r="B564" s="179" t="s">
        <v>86</v>
      </c>
      <c r="C564" s="149">
        <v>2006</v>
      </c>
      <c r="D564" s="146" t="s">
        <v>60</v>
      </c>
      <c r="E564" s="150">
        <v>38.85</v>
      </c>
      <c r="F564" s="150">
        <v>0</v>
      </c>
      <c r="G564" s="150">
        <v>0</v>
      </c>
      <c r="H564" s="150">
        <v>0</v>
      </c>
      <c r="I564" s="150">
        <v>3.19</v>
      </c>
      <c r="J564" s="150">
        <v>42.04</v>
      </c>
      <c r="K564" s="171">
        <v>452.52</v>
      </c>
      <c r="L564" s="171">
        <v>497.77200000000005</v>
      </c>
      <c r="M564" s="68">
        <v>8500</v>
      </c>
      <c r="N564" s="68">
        <f t="shared" si="11"/>
        <v>3846420</v>
      </c>
    </row>
    <row r="565" spans="1:14" ht="16.5" x14ac:dyDescent="0.3">
      <c r="A565" s="146">
        <v>140</v>
      </c>
      <c r="B565" s="179" t="s">
        <v>86</v>
      </c>
      <c r="C565" s="149">
        <v>2007</v>
      </c>
      <c r="D565" s="146" t="s">
        <v>60</v>
      </c>
      <c r="E565" s="150">
        <v>38.85</v>
      </c>
      <c r="F565" s="150">
        <v>0</v>
      </c>
      <c r="G565" s="150">
        <v>0</v>
      </c>
      <c r="H565" s="150">
        <v>0</v>
      </c>
      <c r="I565" s="150">
        <v>3.19</v>
      </c>
      <c r="J565" s="150">
        <v>42.04</v>
      </c>
      <c r="K565" s="171">
        <v>452.52</v>
      </c>
      <c r="L565" s="171">
        <v>497.77200000000005</v>
      </c>
      <c r="M565" s="68">
        <v>8500</v>
      </c>
      <c r="N565" s="68">
        <f t="shared" si="11"/>
        <v>3846420</v>
      </c>
    </row>
    <row r="566" spans="1:14" ht="16.5" x14ac:dyDescent="0.3">
      <c r="A566" s="146">
        <v>141</v>
      </c>
      <c r="B566" s="179" t="s">
        <v>86</v>
      </c>
      <c r="C566" s="149">
        <v>2008</v>
      </c>
      <c r="D566" s="146" t="s">
        <v>59</v>
      </c>
      <c r="E566" s="150">
        <v>60.76</v>
      </c>
      <c r="F566" s="150">
        <v>0</v>
      </c>
      <c r="G566" s="150">
        <v>0</v>
      </c>
      <c r="H566" s="150">
        <v>0</v>
      </c>
      <c r="I566" s="150">
        <v>3.33</v>
      </c>
      <c r="J566" s="150">
        <v>64.09</v>
      </c>
      <c r="K566" s="171">
        <v>689.86</v>
      </c>
      <c r="L566" s="171">
        <v>758.84600000000012</v>
      </c>
      <c r="M566" s="68">
        <v>8500</v>
      </c>
      <c r="N566" s="68">
        <f t="shared" si="11"/>
        <v>5863810</v>
      </c>
    </row>
    <row r="567" spans="1:14" ht="16.5" x14ac:dyDescent="0.3">
      <c r="A567" s="146">
        <v>142</v>
      </c>
      <c r="B567" s="179" t="s">
        <v>87</v>
      </c>
      <c r="C567" s="149">
        <v>2101</v>
      </c>
      <c r="D567" s="146" t="s">
        <v>59</v>
      </c>
      <c r="E567" s="150">
        <v>60.76</v>
      </c>
      <c r="F567" s="150">
        <v>0</v>
      </c>
      <c r="G567" s="150">
        <v>0</v>
      </c>
      <c r="H567" s="150">
        <v>0</v>
      </c>
      <c r="I567" s="150">
        <v>3.33</v>
      </c>
      <c r="J567" s="150">
        <v>64.09</v>
      </c>
      <c r="K567" s="171">
        <v>689.86</v>
      </c>
      <c r="L567" s="171">
        <v>758.84600000000012</v>
      </c>
      <c r="M567" s="68">
        <v>8500</v>
      </c>
      <c r="N567" s="68">
        <f t="shared" si="11"/>
        <v>5863810</v>
      </c>
    </row>
    <row r="568" spans="1:14" ht="16.5" x14ac:dyDescent="0.3">
      <c r="A568" s="146">
        <v>143</v>
      </c>
      <c r="B568" s="179" t="s">
        <v>87</v>
      </c>
      <c r="C568" s="149">
        <v>2102</v>
      </c>
      <c r="D568" s="146" t="s">
        <v>60</v>
      </c>
      <c r="E568" s="150">
        <v>41.28</v>
      </c>
      <c r="F568" s="150">
        <v>0</v>
      </c>
      <c r="G568" s="150">
        <v>0</v>
      </c>
      <c r="H568" s="150">
        <v>0</v>
      </c>
      <c r="I568" s="150">
        <v>3.19</v>
      </c>
      <c r="J568" s="150">
        <v>44.47</v>
      </c>
      <c r="K568" s="171">
        <v>478.68</v>
      </c>
      <c r="L568" s="171">
        <v>526.548</v>
      </c>
      <c r="M568" s="68">
        <v>8500</v>
      </c>
      <c r="N568" s="68">
        <f t="shared" si="11"/>
        <v>4068780</v>
      </c>
    </row>
    <row r="569" spans="1:14" ht="16.5" x14ac:dyDescent="0.3">
      <c r="A569" s="146">
        <v>144</v>
      </c>
      <c r="B569" s="179" t="s">
        <v>87</v>
      </c>
      <c r="C569" s="149">
        <v>2103</v>
      </c>
      <c r="D569" s="146" t="s">
        <v>60</v>
      </c>
      <c r="E569" s="150">
        <v>41.28</v>
      </c>
      <c r="F569" s="150">
        <v>0</v>
      </c>
      <c r="G569" s="150">
        <v>0</v>
      </c>
      <c r="H569" s="150">
        <v>0</v>
      </c>
      <c r="I569" s="150">
        <v>3.19</v>
      </c>
      <c r="J569" s="150">
        <v>44.47</v>
      </c>
      <c r="K569" s="171">
        <v>478.68</v>
      </c>
      <c r="L569" s="171">
        <v>526.548</v>
      </c>
      <c r="M569" s="68">
        <v>8500</v>
      </c>
      <c r="N569" s="68">
        <f t="shared" si="11"/>
        <v>4068780</v>
      </c>
    </row>
    <row r="570" spans="1:14" ht="16.5" x14ac:dyDescent="0.3">
      <c r="A570" s="146">
        <v>145</v>
      </c>
      <c r="B570" s="179" t="s">
        <v>87</v>
      </c>
      <c r="C570" s="149">
        <v>2104</v>
      </c>
      <c r="D570" s="146" t="s">
        <v>59</v>
      </c>
      <c r="E570" s="150">
        <v>60.76</v>
      </c>
      <c r="F570" s="150">
        <v>0</v>
      </c>
      <c r="G570" s="150">
        <v>0</v>
      </c>
      <c r="H570" s="150">
        <v>0</v>
      </c>
      <c r="I570" s="150">
        <v>3.33</v>
      </c>
      <c r="J570" s="150">
        <v>64.09</v>
      </c>
      <c r="K570" s="171">
        <v>689.86</v>
      </c>
      <c r="L570" s="171">
        <v>758.84600000000012</v>
      </c>
      <c r="M570" s="68">
        <v>8500</v>
      </c>
      <c r="N570" s="68">
        <f t="shared" si="11"/>
        <v>5863810</v>
      </c>
    </row>
    <row r="571" spans="1:14" ht="16.5" x14ac:dyDescent="0.3">
      <c r="A571" s="146">
        <v>146</v>
      </c>
      <c r="B571" s="179" t="s">
        <v>87</v>
      </c>
      <c r="C571" s="149">
        <v>2105</v>
      </c>
      <c r="D571" s="146" t="s">
        <v>59</v>
      </c>
      <c r="E571" s="150">
        <v>60.76</v>
      </c>
      <c r="F571" s="150">
        <v>0</v>
      </c>
      <c r="G571" s="150">
        <v>0</v>
      </c>
      <c r="H571" s="150">
        <v>0</v>
      </c>
      <c r="I571" s="150">
        <v>3.33</v>
      </c>
      <c r="J571" s="150">
        <v>64.09</v>
      </c>
      <c r="K571" s="171">
        <v>689.86</v>
      </c>
      <c r="L571" s="171">
        <v>758.84600000000012</v>
      </c>
      <c r="M571" s="68">
        <v>8500</v>
      </c>
      <c r="N571" s="68">
        <f t="shared" si="11"/>
        <v>5863810</v>
      </c>
    </row>
    <row r="572" spans="1:14" ht="16.5" x14ac:dyDescent="0.3">
      <c r="A572" s="146">
        <v>147</v>
      </c>
      <c r="B572" s="179" t="s">
        <v>87</v>
      </c>
      <c r="C572" s="149">
        <v>2106</v>
      </c>
      <c r="D572" s="146" t="s">
        <v>60</v>
      </c>
      <c r="E572" s="150">
        <v>38.85</v>
      </c>
      <c r="F572" s="150">
        <v>0</v>
      </c>
      <c r="G572" s="150">
        <v>0</v>
      </c>
      <c r="H572" s="150">
        <v>0</v>
      </c>
      <c r="I572" s="150">
        <v>3.19</v>
      </c>
      <c r="J572" s="150">
        <v>42.04</v>
      </c>
      <c r="K572" s="171">
        <v>452.52</v>
      </c>
      <c r="L572" s="171">
        <v>497.77200000000005</v>
      </c>
      <c r="M572" s="68">
        <v>8500</v>
      </c>
      <c r="N572" s="68">
        <f t="shared" si="11"/>
        <v>3846420</v>
      </c>
    </row>
    <row r="573" spans="1:14" ht="16.5" x14ac:dyDescent="0.3">
      <c r="A573" s="146">
        <v>148</v>
      </c>
      <c r="B573" s="179" t="s">
        <v>87</v>
      </c>
      <c r="C573" s="149">
        <v>2107</v>
      </c>
      <c r="D573" s="146" t="s">
        <v>60</v>
      </c>
      <c r="E573" s="150">
        <v>38.85</v>
      </c>
      <c r="F573" s="150">
        <v>0</v>
      </c>
      <c r="G573" s="150">
        <v>0</v>
      </c>
      <c r="H573" s="150">
        <v>0</v>
      </c>
      <c r="I573" s="150">
        <v>3.19</v>
      </c>
      <c r="J573" s="150">
        <v>42.04</v>
      </c>
      <c r="K573" s="171">
        <v>452.52</v>
      </c>
      <c r="L573" s="171">
        <v>497.77200000000005</v>
      </c>
      <c r="M573" s="68">
        <v>8500</v>
      </c>
      <c r="N573" s="68">
        <f t="shared" si="11"/>
        <v>3846420</v>
      </c>
    </row>
    <row r="574" spans="1:14" ht="16.5" x14ac:dyDescent="0.3">
      <c r="A574" s="146">
        <v>149</v>
      </c>
      <c r="B574" s="179" t="s">
        <v>87</v>
      </c>
      <c r="C574" s="149">
        <v>2108</v>
      </c>
      <c r="D574" s="146" t="s">
        <v>59</v>
      </c>
      <c r="E574" s="150">
        <v>60.76</v>
      </c>
      <c r="F574" s="150">
        <v>0</v>
      </c>
      <c r="G574" s="150">
        <v>0</v>
      </c>
      <c r="H574" s="150">
        <v>0</v>
      </c>
      <c r="I574" s="150">
        <v>3.33</v>
      </c>
      <c r="J574" s="150">
        <v>64.09</v>
      </c>
      <c r="K574" s="171">
        <v>689.86</v>
      </c>
      <c r="L574" s="171">
        <v>758.84600000000012</v>
      </c>
      <c r="M574" s="68">
        <v>8500</v>
      </c>
      <c r="N574" s="68">
        <f t="shared" si="11"/>
        <v>5863810</v>
      </c>
    </row>
    <row r="575" spans="1:14" ht="16.5" x14ac:dyDescent="0.3">
      <c r="A575" s="146">
        <v>150</v>
      </c>
      <c r="B575" s="179" t="s">
        <v>88</v>
      </c>
      <c r="C575" s="149">
        <v>2201</v>
      </c>
      <c r="D575" s="146" t="s">
        <v>59</v>
      </c>
      <c r="E575" s="150">
        <v>60.76</v>
      </c>
      <c r="F575" s="150">
        <v>0</v>
      </c>
      <c r="G575" s="150">
        <v>0</v>
      </c>
      <c r="H575" s="150">
        <v>0</v>
      </c>
      <c r="I575" s="150">
        <v>3.33</v>
      </c>
      <c r="J575" s="150">
        <v>64.09</v>
      </c>
      <c r="K575" s="171">
        <v>689.86</v>
      </c>
      <c r="L575" s="171">
        <v>758.84600000000012</v>
      </c>
      <c r="M575" s="68">
        <v>8500</v>
      </c>
      <c r="N575" s="68">
        <f t="shared" si="11"/>
        <v>5863810</v>
      </c>
    </row>
    <row r="576" spans="1:14" ht="16.5" x14ac:dyDescent="0.3">
      <c r="A576" s="146">
        <v>151</v>
      </c>
      <c r="B576" s="179" t="s">
        <v>88</v>
      </c>
      <c r="C576" s="149">
        <v>2202</v>
      </c>
      <c r="D576" s="146" t="s">
        <v>60</v>
      </c>
      <c r="E576" s="150">
        <v>41.28</v>
      </c>
      <c r="F576" s="150">
        <v>0</v>
      </c>
      <c r="G576" s="150">
        <v>0</v>
      </c>
      <c r="H576" s="150">
        <v>0</v>
      </c>
      <c r="I576" s="150">
        <v>3.19</v>
      </c>
      <c r="J576" s="150">
        <v>44.47</v>
      </c>
      <c r="K576" s="171">
        <v>478.68</v>
      </c>
      <c r="L576" s="171">
        <v>526.548</v>
      </c>
      <c r="M576" s="68">
        <v>8500</v>
      </c>
      <c r="N576" s="68">
        <f t="shared" si="11"/>
        <v>4068780</v>
      </c>
    </row>
    <row r="577" spans="1:14" ht="16.5" x14ac:dyDescent="0.3">
      <c r="A577" s="146">
        <v>152</v>
      </c>
      <c r="B577" s="179" t="s">
        <v>88</v>
      </c>
      <c r="C577" s="149">
        <v>2204</v>
      </c>
      <c r="D577" s="146" t="s">
        <v>59</v>
      </c>
      <c r="E577" s="150">
        <v>60.76</v>
      </c>
      <c r="F577" s="150">
        <v>0</v>
      </c>
      <c r="G577" s="150">
        <v>0</v>
      </c>
      <c r="H577" s="150">
        <v>0</v>
      </c>
      <c r="I577" s="150">
        <v>3.33</v>
      </c>
      <c r="J577" s="150">
        <v>64.09</v>
      </c>
      <c r="K577" s="171">
        <v>689.86</v>
      </c>
      <c r="L577" s="171">
        <v>758.84600000000012</v>
      </c>
      <c r="M577" s="68">
        <v>8500</v>
      </c>
      <c r="N577" s="68">
        <f t="shared" si="11"/>
        <v>5863810</v>
      </c>
    </row>
    <row r="578" spans="1:14" ht="16.5" x14ac:dyDescent="0.3">
      <c r="A578" s="146">
        <v>153</v>
      </c>
      <c r="B578" s="179" t="s">
        <v>88</v>
      </c>
      <c r="C578" s="149">
        <v>2205</v>
      </c>
      <c r="D578" s="146" t="s">
        <v>59</v>
      </c>
      <c r="E578" s="150">
        <v>60.76</v>
      </c>
      <c r="F578" s="150">
        <v>0</v>
      </c>
      <c r="G578" s="150">
        <v>0</v>
      </c>
      <c r="H578" s="150">
        <v>0</v>
      </c>
      <c r="I578" s="150">
        <v>3.33</v>
      </c>
      <c r="J578" s="150">
        <v>64.09</v>
      </c>
      <c r="K578" s="171">
        <v>689.86</v>
      </c>
      <c r="L578" s="171">
        <v>758.84600000000012</v>
      </c>
      <c r="M578" s="68">
        <v>8500</v>
      </c>
      <c r="N578" s="68">
        <f t="shared" si="11"/>
        <v>5863810</v>
      </c>
    </row>
    <row r="579" spans="1:14" ht="16.5" x14ac:dyDescent="0.3">
      <c r="A579" s="146">
        <v>154</v>
      </c>
      <c r="B579" s="179" t="s">
        <v>88</v>
      </c>
      <c r="C579" s="149">
        <v>2206</v>
      </c>
      <c r="D579" s="146" t="s">
        <v>60</v>
      </c>
      <c r="E579" s="150">
        <v>38.85</v>
      </c>
      <c r="F579" s="150">
        <v>0</v>
      </c>
      <c r="G579" s="150">
        <v>0</v>
      </c>
      <c r="H579" s="150">
        <v>0</v>
      </c>
      <c r="I579" s="150">
        <v>3.19</v>
      </c>
      <c r="J579" s="150">
        <v>42.04</v>
      </c>
      <c r="K579" s="171">
        <v>452.52</v>
      </c>
      <c r="L579" s="171">
        <v>497.77200000000005</v>
      </c>
      <c r="M579" s="68">
        <v>8500</v>
      </c>
      <c r="N579" s="68">
        <f t="shared" si="11"/>
        <v>3846420</v>
      </c>
    </row>
    <row r="580" spans="1:14" ht="16.5" x14ac:dyDescent="0.3">
      <c r="A580" s="146">
        <v>155</v>
      </c>
      <c r="B580" s="179" t="s">
        <v>88</v>
      </c>
      <c r="C580" s="149">
        <v>2207</v>
      </c>
      <c r="D580" s="146" t="s">
        <v>60</v>
      </c>
      <c r="E580" s="150">
        <v>38.85</v>
      </c>
      <c r="F580" s="150">
        <v>0</v>
      </c>
      <c r="G580" s="150">
        <v>0</v>
      </c>
      <c r="H580" s="150">
        <v>0</v>
      </c>
      <c r="I580" s="150">
        <v>3.19</v>
      </c>
      <c r="J580" s="150">
        <v>42.04</v>
      </c>
      <c r="K580" s="171">
        <v>452.52</v>
      </c>
      <c r="L580" s="171">
        <v>497.77200000000005</v>
      </c>
      <c r="M580" s="68">
        <v>8500</v>
      </c>
      <c r="N580" s="68">
        <f t="shared" si="11"/>
        <v>3846420</v>
      </c>
    </row>
    <row r="581" spans="1:14" ht="16.5" x14ac:dyDescent="0.3">
      <c r="A581" s="146">
        <v>156</v>
      </c>
      <c r="B581" s="179" t="s">
        <v>88</v>
      </c>
      <c r="C581" s="149">
        <v>2208</v>
      </c>
      <c r="D581" s="146" t="s">
        <v>59</v>
      </c>
      <c r="E581" s="150">
        <v>60.76</v>
      </c>
      <c r="F581" s="150">
        <v>0</v>
      </c>
      <c r="G581" s="150">
        <v>0</v>
      </c>
      <c r="H581" s="150">
        <v>0</v>
      </c>
      <c r="I581" s="150">
        <v>3.33</v>
      </c>
      <c r="J581" s="150">
        <v>64.09</v>
      </c>
      <c r="K581" s="171">
        <v>689.86</v>
      </c>
      <c r="L581" s="171">
        <v>758.84600000000012</v>
      </c>
      <c r="M581" s="68">
        <v>8500</v>
      </c>
      <c r="N581" s="68">
        <f t="shared" si="11"/>
        <v>5863810</v>
      </c>
    </row>
    <row r="582" spans="1:14" ht="16.5" x14ac:dyDescent="0.3">
      <c r="A582" s="146">
        <v>157</v>
      </c>
      <c r="B582" s="179" t="s">
        <v>89</v>
      </c>
      <c r="C582" s="149">
        <v>2301</v>
      </c>
      <c r="D582" s="146" t="s">
        <v>59</v>
      </c>
      <c r="E582" s="150">
        <v>60.76</v>
      </c>
      <c r="F582" s="150">
        <v>0</v>
      </c>
      <c r="G582" s="150">
        <v>0</v>
      </c>
      <c r="H582" s="150">
        <v>0</v>
      </c>
      <c r="I582" s="150">
        <v>3.33</v>
      </c>
      <c r="J582" s="150">
        <v>64.09</v>
      </c>
      <c r="K582" s="171">
        <v>689.86</v>
      </c>
      <c r="L582" s="171">
        <v>758.84600000000012</v>
      </c>
      <c r="M582" s="68">
        <v>8500</v>
      </c>
      <c r="N582" s="68">
        <f t="shared" si="11"/>
        <v>5863810</v>
      </c>
    </row>
    <row r="583" spans="1:14" ht="16.5" x14ac:dyDescent="0.3">
      <c r="A583" s="146">
        <v>158</v>
      </c>
      <c r="B583" s="179" t="s">
        <v>89</v>
      </c>
      <c r="C583" s="149">
        <v>2302</v>
      </c>
      <c r="D583" s="146" t="s">
        <v>60</v>
      </c>
      <c r="E583" s="150">
        <v>41.28</v>
      </c>
      <c r="F583" s="150">
        <v>0</v>
      </c>
      <c r="G583" s="150">
        <v>0</v>
      </c>
      <c r="H583" s="150">
        <v>0</v>
      </c>
      <c r="I583" s="150">
        <v>3.19</v>
      </c>
      <c r="J583" s="150">
        <v>44.47</v>
      </c>
      <c r="K583" s="171">
        <v>478.68</v>
      </c>
      <c r="L583" s="171">
        <v>526.548</v>
      </c>
      <c r="M583" s="68">
        <v>8500</v>
      </c>
      <c r="N583" s="68">
        <f t="shared" si="11"/>
        <v>4068780</v>
      </c>
    </row>
    <row r="584" spans="1:14" ht="16.5" x14ac:dyDescent="0.3">
      <c r="A584" s="146">
        <v>159</v>
      </c>
      <c r="B584" s="179" t="s">
        <v>89</v>
      </c>
      <c r="C584" s="149">
        <v>2303</v>
      </c>
      <c r="D584" s="146" t="s">
        <v>60</v>
      </c>
      <c r="E584" s="150">
        <v>41.28</v>
      </c>
      <c r="F584" s="150">
        <v>0</v>
      </c>
      <c r="G584" s="150">
        <v>0</v>
      </c>
      <c r="H584" s="150">
        <v>0</v>
      </c>
      <c r="I584" s="150">
        <v>3.19</v>
      </c>
      <c r="J584" s="150">
        <v>44.47</v>
      </c>
      <c r="K584" s="171">
        <v>478.68</v>
      </c>
      <c r="L584" s="171">
        <v>526.548</v>
      </c>
      <c r="M584" s="68">
        <v>8500</v>
      </c>
      <c r="N584" s="68">
        <f t="shared" si="11"/>
        <v>4068780</v>
      </c>
    </row>
    <row r="585" spans="1:14" ht="16.5" x14ac:dyDescent="0.3">
      <c r="A585" s="146">
        <v>160</v>
      </c>
      <c r="B585" s="179" t="s">
        <v>89</v>
      </c>
      <c r="C585" s="149">
        <v>2304</v>
      </c>
      <c r="D585" s="146" t="s">
        <v>59</v>
      </c>
      <c r="E585" s="150">
        <v>60.76</v>
      </c>
      <c r="F585" s="150">
        <v>0</v>
      </c>
      <c r="G585" s="150">
        <v>0</v>
      </c>
      <c r="H585" s="150">
        <v>0</v>
      </c>
      <c r="I585" s="150">
        <v>3.33</v>
      </c>
      <c r="J585" s="150">
        <v>64.09</v>
      </c>
      <c r="K585" s="171">
        <v>689.86</v>
      </c>
      <c r="L585" s="171">
        <v>758.84600000000012</v>
      </c>
      <c r="M585" s="68">
        <v>8500</v>
      </c>
      <c r="N585" s="68">
        <f t="shared" si="11"/>
        <v>5863810</v>
      </c>
    </row>
    <row r="586" spans="1:14" ht="16.5" x14ac:dyDescent="0.3">
      <c r="A586" s="146">
        <v>161</v>
      </c>
      <c r="B586" s="179" t="s">
        <v>89</v>
      </c>
      <c r="C586" s="149">
        <v>2305</v>
      </c>
      <c r="D586" s="146" t="s">
        <v>59</v>
      </c>
      <c r="E586" s="150">
        <v>60.76</v>
      </c>
      <c r="F586" s="150">
        <v>0</v>
      </c>
      <c r="G586" s="150">
        <v>0</v>
      </c>
      <c r="H586" s="150">
        <v>0</v>
      </c>
      <c r="I586" s="150">
        <v>3.33</v>
      </c>
      <c r="J586" s="150">
        <v>64.09</v>
      </c>
      <c r="K586" s="171">
        <v>689.86</v>
      </c>
      <c r="L586" s="171">
        <v>758.84600000000012</v>
      </c>
      <c r="M586" s="68">
        <v>8500</v>
      </c>
      <c r="N586" s="68">
        <f t="shared" si="11"/>
        <v>5863810</v>
      </c>
    </row>
    <row r="587" spans="1:14" ht="16.5" x14ac:dyDescent="0.3">
      <c r="A587" s="146">
        <v>162</v>
      </c>
      <c r="B587" s="179" t="s">
        <v>89</v>
      </c>
      <c r="C587" s="149">
        <v>2306</v>
      </c>
      <c r="D587" s="146" t="s">
        <v>60</v>
      </c>
      <c r="E587" s="150">
        <v>38.85</v>
      </c>
      <c r="F587" s="150">
        <v>0</v>
      </c>
      <c r="G587" s="150">
        <v>0</v>
      </c>
      <c r="H587" s="150">
        <v>0</v>
      </c>
      <c r="I587" s="150">
        <v>3.19</v>
      </c>
      <c r="J587" s="150">
        <v>42.04</v>
      </c>
      <c r="K587" s="171">
        <v>452.52</v>
      </c>
      <c r="L587" s="171">
        <v>497.77200000000005</v>
      </c>
      <c r="M587" s="68">
        <v>8500</v>
      </c>
      <c r="N587" s="68">
        <f t="shared" si="11"/>
        <v>3846420</v>
      </c>
    </row>
    <row r="588" spans="1:14" ht="16.5" x14ac:dyDescent="0.3">
      <c r="A588" s="146">
        <v>163</v>
      </c>
      <c r="B588" s="179" t="s">
        <v>89</v>
      </c>
      <c r="C588" s="149">
        <v>2307</v>
      </c>
      <c r="D588" s="146" t="s">
        <v>60</v>
      </c>
      <c r="E588" s="150">
        <v>38.85</v>
      </c>
      <c r="F588" s="150">
        <v>0</v>
      </c>
      <c r="G588" s="150">
        <v>0</v>
      </c>
      <c r="H588" s="150">
        <v>0</v>
      </c>
      <c r="I588" s="150">
        <v>3.19</v>
      </c>
      <c r="J588" s="150">
        <v>42.04</v>
      </c>
      <c r="K588" s="171">
        <v>452.52</v>
      </c>
      <c r="L588" s="171">
        <v>497.77200000000005</v>
      </c>
      <c r="M588" s="68">
        <v>8500</v>
      </c>
      <c r="N588" s="68">
        <f t="shared" si="11"/>
        <v>3846420</v>
      </c>
    </row>
    <row r="589" spans="1:14" ht="16.5" x14ac:dyDescent="0.3">
      <c r="A589" s="146">
        <v>164</v>
      </c>
      <c r="B589" s="179" t="s">
        <v>89</v>
      </c>
      <c r="C589" s="149">
        <v>2308</v>
      </c>
      <c r="D589" s="146" t="s">
        <v>59</v>
      </c>
      <c r="E589" s="150">
        <v>60.76</v>
      </c>
      <c r="F589" s="150">
        <v>0</v>
      </c>
      <c r="G589" s="150">
        <v>0</v>
      </c>
      <c r="H589" s="150">
        <v>0</v>
      </c>
      <c r="I589" s="150">
        <v>3.33</v>
      </c>
      <c r="J589" s="150">
        <v>64.09</v>
      </c>
      <c r="K589" s="171">
        <v>689.86</v>
      </c>
      <c r="L589" s="171">
        <v>758.84600000000012</v>
      </c>
      <c r="M589" s="68">
        <v>8500</v>
      </c>
      <c r="N589" s="68">
        <f t="shared" si="11"/>
        <v>5863810</v>
      </c>
    </row>
    <row r="590" spans="1:14" ht="16.5" x14ac:dyDescent="0.3">
      <c r="A590" s="217" t="s">
        <v>20</v>
      </c>
      <c r="B590" s="218"/>
      <c r="C590" s="218"/>
      <c r="D590" s="219"/>
      <c r="E590" s="81">
        <f>SUM(E426:E589)</f>
        <v>8304.1800000000167</v>
      </c>
      <c r="F590" s="81">
        <f t="shared" ref="F590" si="12">SUM(F426:F589)</f>
        <v>0</v>
      </c>
      <c r="G590" s="81">
        <f t="shared" ref="G590" si="13">SUM(G426:G589)</f>
        <v>0</v>
      </c>
      <c r="H590" s="81">
        <f t="shared" ref="H590" si="14">SUM(H426:H589)</f>
        <v>76.14</v>
      </c>
      <c r="I590" s="81">
        <f t="shared" ref="I590" si="15">SUM(I426:I589)</f>
        <v>534.91999999999973</v>
      </c>
      <c r="J590" s="81">
        <f t="shared" ref="J590" si="16">SUM(J426:J589)</f>
        <v>8915.2400000000125</v>
      </c>
      <c r="K590" s="81">
        <f t="shared" ref="K590" si="17">SUM(K426:K589)</f>
        <v>95963.479999999981</v>
      </c>
      <c r="L590" s="81">
        <f t="shared" ref="L590" si="18">SUM(L426:L589)</f>
        <v>105559.82799999999</v>
      </c>
      <c r="M590" s="181"/>
      <c r="N590" s="81">
        <f>SUM(N426:N589)</f>
        <v>815689580</v>
      </c>
    </row>
  </sheetData>
  <mergeCells count="6">
    <mergeCell ref="A1:L1"/>
    <mergeCell ref="A167:D167"/>
    <mergeCell ref="A421:D421"/>
    <mergeCell ref="A171:N171"/>
    <mergeCell ref="A590:D590"/>
    <mergeCell ref="A424:N4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C99DC-42FF-492B-9965-18FBCD75264B}">
  <dimension ref="A1:N35"/>
  <sheetViews>
    <sheetView topLeftCell="A21" workbookViewId="0">
      <selection activeCell="A28" sqref="A28"/>
    </sheetView>
  </sheetViews>
  <sheetFormatPr defaultRowHeight="14.25" x14ac:dyDescent="0.2"/>
  <cols>
    <col min="1" max="1" width="3.5" customWidth="1"/>
    <col min="5" max="5" width="11.375" customWidth="1"/>
    <col min="6" max="6" width="12.125" customWidth="1"/>
    <col min="8" max="8" width="12" customWidth="1"/>
    <col min="9" max="9" width="11.625" bestFit="1" customWidth="1"/>
    <col min="10" max="10" width="11.875" customWidth="1"/>
    <col min="11" max="11" width="10.625" customWidth="1"/>
    <col min="12" max="12" width="11" customWidth="1"/>
    <col min="13" max="13" width="12.75" customWidth="1"/>
    <col min="14" max="14" width="11.875" bestFit="1" customWidth="1"/>
  </cols>
  <sheetData>
    <row r="1" spans="1:14" ht="15" x14ac:dyDescent="0.25">
      <c r="A1" s="220" t="s">
        <v>193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33" x14ac:dyDescent="0.2">
      <c r="A2" s="145" t="s">
        <v>50</v>
      </c>
      <c r="B2" s="145" t="s">
        <v>33</v>
      </c>
      <c r="C2" s="145" t="s">
        <v>205</v>
      </c>
      <c r="D2" s="145" t="s">
        <v>64</v>
      </c>
      <c r="E2" s="145" t="s">
        <v>182</v>
      </c>
      <c r="F2" s="145" t="s">
        <v>184</v>
      </c>
      <c r="G2" s="145" t="s">
        <v>185</v>
      </c>
      <c r="H2" s="145" t="s">
        <v>186</v>
      </c>
      <c r="I2" s="145" t="s">
        <v>206</v>
      </c>
      <c r="J2" s="145" t="s">
        <v>188</v>
      </c>
      <c r="K2" s="145" t="s">
        <v>189</v>
      </c>
      <c r="L2" s="145" t="s">
        <v>190</v>
      </c>
      <c r="M2" s="71" t="s">
        <v>61</v>
      </c>
      <c r="N2" s="180" t="s">
        <v>204</v>
      </c>
    </row>
    <row r="3" spans="1:14" ht="16.5" x14ac:dyDescent="0.3">
      <c r="A3" s="170">
        <v>1</v>
      </c>
      <c r="B3" s="174" t="s">
        <v>68</v>
      </c>
      <c r="C3" s="170">
        <v>101</v>
      </c>
      <c r="D3" s="170" t="s">
        <v>152</v>
      </c>
      <c r="E3" s="171">
        <v>24.43</v>
      </c>
      <c r="F3" s="171">
        <v>11.48</v>
      </c>
      <c r="G3" s="171">
        <v>0</v>
      </c>
      <c r="H3" s="171">
        <v>0</v>
      </c>
      <c r="I3" s="171">
        <v>0</v>
      </c>
      <c r="J3" s="171">
        <v>35.909999999999997</v>
      </c>
      <c r="K3" s="171">
        <v>386.54</v>
      </c>
      <c r="L3" s="171">
        <v>425.19400000000007</v>
      </c>
      <c r="M3" s="68">
        <v>14000</v>
      </c>
      <c r="N3" s="68">
        <f>ROUND(M3*K3,0)</f>
        <v>5411560</v>
      </c>
    </row>
    <row r="4" spans="1:14" ht="16.5" x14ac:dyDescent="0.3">
      <c r="A4" s="170">
        <v>2</v>
      </c>
      <c r="B4" s="174" t="s">
        <v>68</v>
      </c>
      <c r="C4" s="170">
        <v>102</v>
      </c>
      <c r="D4" s="170" t="s">
        <v>152</v>
      </c>
      <c r="E4" s="171">
        <v>20.76</v>
      </c>
      <c r="F4" s="171">
        <v>9.76</v>
      </c>
      <c r="G4" s="171">
        <v>0</v>
      </c>
      <c r="H4" s="171">
        <v>0</v>
      </c>
      <c r="I4" s="171">
        <v>0</v>
      </c>
      <c r="J4" s="171">
        <v>30.520000000000003</v>
      </c>
      <c r="K4" s="171">
        <v>328.52</v>
      </c>
      <c r="L4" s="171">
        <v>361.37200000000001</v>
      </c>
      <c r="M4" s="68">
        <v>14000</v>
      </c>
      <c r="N4" s="68">
        <f t="shared" ref="N4:N8" si="0">ROUND(M4*K4,0)</f>
        <v>4599280</v>
      </c>
    </row>
    <row r="5" spans="1:14" ht="16.5" x14ac:dyDescent="0.3">
      <c r="A5" s="170">
        <v>3</v>
      </c>
      <c r="B5" s="174" t="s">
        <v>68</v>
      </c>
      <c r="C5" s="170">
        <v>103</v>
      </c>
      <c r="D5" s="170" t="s">
        <v>152</v>
      </c>
      <c r="E5" s="171">
        <v>20.84</v>
      </c>
      <c r="F5" s="171">
        <v>9.8000000000000007</v>
      </c>
      <c r="G5" s="171">
        <v>0</v>
      </c>
      <c r="H5" s="171">
        <v>0</v>
      </c>
      <c r="I5" s="171">
        <v>0</v>
      </c>
      <c r="J5" s="171">
        <v>30.64</v>
      </c>
      <c r="K5" s="171">
        <v>329.81</v>
      </c>
      <c r="L5" s="171">
        <v>362.79100000000005</v>
      </c>
      <c r="M5" s="68">
        <v>14000</v>
      </c>
      <c r="N5" s="68">
        <f t="shared" si="0"/>
        <v>4617340</v>
      </c>
    </row>
    <row r="6" spans="1:14" ht="16.5" x14ac:dyDescent="0.3">
      <c r="A6" s="170">
        <v>4</v>
      </c>
      <c r="B6" s="174" t="s">
        <v>68</v>
      </c>
      <c r="C6" s="170">
        <v>104</v>
      </c>
      <c r="D6" s="170" t="s">
        <v>152</v>
      </c>
      <c r="E6" s="171">
        <v>20.84</v>
      </c>
      <c r="F6" s="171">
        <v>9.8000000000000007</v>
      </c>
      <c r="G6" s="171">
        <v>0</v>
      </c>
      <c r="H6" s="171">
        <v>0</v>
      </c>
      <c r="I6" s="171">
        <v>0</v>
      </c>
      <c r="J6" s="171">
        <v>30.64</v>
      </c>
      <c r="K6" s="171">
        <v>329.81</v>
      </c>
      <c r="L6" s="171">
        <v>362.79100000000005</v>
      </c>
      <c r="M6" s="68">
        <v>14000</v>
      </c>
      <c r="N6" s="68">
        <f t="shared" si="0"/>
        <v>4617340</v>
      </c>
    </row>
    <row r="7" spans="1:14" ht="16.5" x14ac:dyDescent="0.3">
      <c r="A7" s="170">
        <v>5</v>
      </c>
      <c r="B7" s="174" t="s">
        <v>68</v>
      </c>
      <c r="C7" s="170">
        <v>105</v>
      </c>
      <c r="D7" s="170" t="s">
        <v>152</v>
      </c>
      <c r="E7" s="171">
        <v>20.76</v>
      </c>
      <c r="F7" s="171">
        <v>9.76</v>
      </c>
      <c r="G7" s="171">
        <v>0</v>
      </c>
      <c r="H7" s="171">
        <v>0</v>
      </c>
      <c r="I7" s="171">
        <v>0</v>
      </c>
      <c r="J7" s="171">
        <v>30.520000000000003</v>
      </c>
      <c r="K7" s="171">
        <v>328.52</v>
      </c>
      <c r="L7" s="171">
        <v>361.37200000000001</v>
      </c>
      <c r="M7" s="68">
        <v>14000</v>
      </c>
      <c r="N7" s="68">
        <f t="shared" si="0"/>
        <v>4599280</v>
      </c>
    </row>
    <row r="8" spans="1:14" ht="16.5" x14ac:dyDescent="0.3">
      <c r="A8" s="170">
        <v>6</v>
      </c>
      <c r="B8" s="174" t="s">
        <v>68</v>
      </c>
      <c r="C8" s="170">
        <v>106</v>
      </c>
      <c r="D8" s="170" t="s">
        <v>152</v>
      </c>
      <c r="E8" s="171">
        <v>24.43</v>
      </c>
      <c r="F8" s="171">
        <v>11.48</v>
      </c>
      <c r="G8" s="171">
        <v>0</v>
      </c>
      <c r="H8" s="171">
        <v>0</v>
      </c>
      <c r="I8" s="171">
        <v>0</v>
      </c>
      <c r="J8" s="171">
        <v>35.909999999999997</v>
      </c>
      <c r="K8" s="171">
        <v>386.54</v>
      </c>
      <c r="L8" s="171">
        <v>425.19400000000007</v>
      </c>
      <c r="M8" s="68">
        <v>14000</v>
      </c>
      <c r="N8" s="68">
        <f t="shared" si="0"/>
        <v>5411560</v>
      </c>
    </row>
    <row r="9" spans="1:14" ht="16.5" x14ac:dyDescent="0.2">
      <c r="A9" s="222" t="s">
        <v>20</v>
      </c>
      <c r="B9" s="222"/>
      <c r="C9" s="222"/>
      <c r="D9" s="222"/>
      <c r="E9" s="184">
        <f>SUM(E3:E8)</f>
        <v>132.06</v>
      </c>
      <c r="F9" s="184">
        <f t="shared" ref="F9:N9" si="1">SUM(F3:F8)</f>
        <v>62.08</v>
      </c>
      <c r="G9" s="184">
        <f t="shared" si="1"/>
        <v>0</v>
      </c>
      <c r="H9" s="184">
        <f t="shared" si="1"/>
        <v>0</v>
      </c>
      <c r="I9" s="184">
        <f t="shared" si="1"/>
        <v>0</v>
      </c>
      <c r="J9" s="184">
        <f t="shared" si="1"/>
        <v>194.14000000000001</v>
      </c>
      <c r="K9" s="184">
        <f t="shared" si="1"/>
        <v>2089.7399999999998</v>
      </c>
      <c r="L9" s="184">
        <f t="shared" si="1"/>
        <v>2298.7140000000004</v>
      </c>
      <c r="M9" s="184"/>
      <c r="N9" s="184">
        <f t="shared" si="1"/>
        <v>29256360</v>
      </c>
    </row>
    <row r="12" spans="1:14" ht="15" x14ac:dyDescent="0.25">
      <c r="A12" s="220" t="s">
        <v>211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</row>
    <row r="13" spans="1:14" ht="33" x14ac:dyDescent="0.2">
      <c r="A13" s="145" t="s">
        <v>50</v>
      </c>
      <c r="B13" s="145" t="s">
        <v>33</v>
      </c>
      <c r="C13" s="145" t="s">
        <v>212</v>
      </c>
      <c r="D13" s="145" t="s">
        <v>64</v>
      </c>
      <c r="E13" s="145" t="s">
        <v>182</v>
      </c>
      <c r="F13" s="145" t="s">
        <v>184</v>
      </c>
      <c r="G13" s="145" t="s">
        <v>185</v>
      </c>
      <c r="H13" s="145" t="s">
        <v>186</v>
      </c>
      <c r="I13" s="145" t="s">
        <v>187</v>
      </c>
      <c r="J13" s="145" t="s">
        <v>188</v>
      </c>
      <c r="K13" s="145" t="s">
        <v>189</v>
      </c>
      <c r="L13" s="145" t="s">
        <v>190</v>
      </c>
      <c r="M13" s="71" t="s">
        <v>61</v>
      </c>
      <c r="N13" s="180" t="s">
        <v>204</v>
      </c>
    </row>
    <row r="14" spans="1:14" ht="16.5" x14ac:dyDescent="0.3">
      <c r="A14" s="146">
        <v>1</v>
      </c>
      <c r="B14" s="146" t="s">
        <v>68</v>
      </c>
      <c r="C14" s="146">
        <v>107</v>
      </c>
      <c r="D14" s="146" t="s">
        <v>152</v>
      </c>
      <c r="E14" s="150">
        <v>20.84</v>
      </c>
      <c r="F14" s="150">
        <v>9.8000000000000007</v>
      </c>
      <c r="G14" s="150">
        <v>0</v>
      </c>
      <c r="H14" s="150">
        <v>0</v>
      </c>
      <c r="I14" s="150">
        <v>0</v>
      </c>
      <c r="J14" s="171">
        <v>30.64</v>
      </c>
      <c r="K14" s="171">
        <v>329.81</v>
      </c>
      <c r="L14" s="171">
        <v>362.79100000000005</v>
      </c>
      <c r="M14" s="68">
        <v>14000</v>
      </c>
      <c r="N14" s="68">
        <f>ROUND(M14*K14,0)</f>
        <v>4617340</v>
      </c>
    </row>
    <row r="15" spans="1:14" ht="16.5" x14ac:dyDescent="0.3">
      <c r="A15" s="146">
        <v>2</v>
      </c>
      <c r="B15" s="146" t="s">
        <v>68</v>
      </c>
      <c r="C15" s="146">
        <v>108</v>
      </c>
      <c r="D15" s="146" t="s">
        <v>152</v>
      </c>
      <c r="E15" s="150">
        <v>23.41</v>
      </c>
      <c r="F15" s="150">
        <v>11</v>
      </c>
      <c r="G15" s="150">
        <v>0</v>
      </c>
      <c r="H15" s="150">
        <v>0</v>
      </c>
      <c r="I15" s="150">
        <v>0</v>
      </c>
      <c r="J15" s="171">
        <v>34.409999999999997</v>
      </c>
      <c r="K15" s="171">
        <v>370.39</v>
      </c>
      <c r="L15" s="171">
        <v>407.42900000000003</v>
      </c>
      <c r="M15" s="68">
        <v>14000</v>
      </c>
      <c r="N15" s="68">
        <f t="shared" ref="N15:N22" si="2">ROUND(M15*K15,0)</f>
        <v>5185460</v>
      </c>
    </row>
    <row r="16" spans="1:14" ht="16.5" x14ac:dyDescent="0.3">
      <c r="A16" s="146">
        <v>3</v>
      </c>
      <c r="B16" s="146" t="s">
        <v>68</v>
      </c>
      <c r="C16" s="146">
        <v>109</v>
      </c>
      <c r="D16" s="146" t="s">
        <v>152</v>
      </c>
      <c r="E16" s="150">
        <v>20.84</v>
      </c>
      <c r="F16" s="150">
        <v>9.8000000000000007</v>
      </c>
      <c r="G16" s="150">
        <v>0</v>
      </c>
      <c r="H16" s="150">
        <v>0</v>
      </c>
      <c r="I16" s="150">
        <v>0</v>
      </c>
      <c r="J16" s="171">
        <v>30.64</v>
      </c>
      <c r="K16" s="171">
        <v>329.81</v>
      </c>
      <c r="L16" s="171">
        <v>362.79100000000005</v>
      </c>
      <c r="M16" s="68">
        <v>14000</v>
      </c>
      <c r="N16" s="68">
        <f t="shared" si="2"/>
        <v>4617340</v>
      </c>
    </row>
    <row r="17" spans="1:14" ht="16.5" x14ac:dyDescent="0.3">
      <c r="A17" s="146">
        <v>4</v>
      </c>
      <c r="B17" s="146" t="s">
        <v>68</v>
      </c>
      <c r="C17" s="146">
        <v>110</v>
      </c>
      <c r="D17" s="146" t="s">
        <v>152</v>
      </c>
      <c r="E17" s="150">
        <v>20.84</v>
      </c>
      <c r="F17" s="150">
        <v>9.8000000000000007</v>
      </c>
      <c r="G17" s="150">
        <v>0</v>
      </c>
      <c r="H17" s="150">
        <v>0</v>
      </c>
      <c r="I17" s="150">
        <v>0</v>
      </c>
      <c r="J17" s="171">
        <v>30.64</v>
      </c>
      <c r="K17" s="171">
        <v>329.81</v>
      </c>
      <c r="L17" s="171">
        <v>362.79100000000005</v>
      </c>
      <c r="M17" s="68">
        <v>14000</v>
      </c>
      <c r="N17" s="68">
        <f t="shared" si="2"/>
        <v>4617340</v>
      </c>
    </row>
    <row r="18" spans="1:14" ht="16.5" x14ac:dyDescent="0.3">
      <c r="A18" s="146">
        <v>5</v>
      </c>
      <c r="B18" s="146" t="s">
        <v>68</v>
      </c>
      <c r="C18" s="146">
        <v>111</v>
      </c>
      <c r="D18" s="146" t="s">
        <v>152</v>
      </c>
      <c r="E18" s="150">
        <v>10.97</v>
      </c>
      <c r="F18" s="150">
        <v>5.18</v>
      </c>
      <c r="G18" s="150">
        <v>0</v>
      </c>
      <c r="H18" s="150">
        <v>0</v>
      </c>
      <c r="I18" s="150">
        <v>0</v>
      </c>
      <c r="J18" s="171">
        <v>16.149999999999999</v>
      </c>
      <c r="K18" s="171">
        <v>173.84</v>
      </c>
      <c r="L18" s="171">
        <v>191.22400000000002</v>
      </c>
      <c r="M18" s="68">
        <v>14000</v>
      </c>
      <c r="N18" s="68">
        <f t="shared" si="2"/>
        <v>2433760</v>
      </c>
    </row>
    <row r="19" spans="1:14" ht="16.5" x14ac:dyDescent="0.3">
      <c r="A19" s="146">
        <v>6</v>
      </c>
      <c r="B19" s="146" t="s">
        <v>68</v>
      </c>
      <c r="C19" s="146">
        <v>112</v>
      </c>
      <c r="D19" s="146" t="s">
        <v>152</v>
      </c>
      <c r="E19" s="150">
        <v>20.84</v>
      </c>
      <c r="F19" s="150">
        <v>9.8000000000000007</v>
      </c>
      <c r="G19" s="150">
        <v>0</v>
      </c>
      <c r="H19" s="150">
        <v>0</v>
      </c>
      <c r="I19" s="150">
        <v>0</v>
      </c>
      <c r="J19" s="171">
        <v>30.64</v>
      </c>
      <c r="K19" s="171">
        <v>329.81</v>
      </c>
      <c r="L19" s="171">
        <v>362.79100000000005</v>
      </c>
      <c r="M19" s="68">
        <v>14000</v>
      </c>
      <c r="N19" s="68">
        <f t="shared" si="2"/>
        <v>4617340</v>
      </c>
    </row>
    <row r="20" spans="1:14" ht="16.5" x14ac:dyDescent="0.3">
      <c r="A20" s="146">
        <v>7</v>
      </c>
      <c r="B20" s="146" t="s">
        <v>68</v>
      </c>
      <c r="C20" s="146">
        <v>113</v>
      </c>
      <c r="D20" s="146" t="s">
        <v>152</v>
      </c>
      <c r="E20" s="150">
        <v>20.84</v>
      </c>
      <c r="F20" s="150">
        <v>9.8000000000000007</v>
      </c>
      <c r="G20" s="150">
        <v>0</v>
      </c>
      <c r="H20" s="150">
        <v>0</v>
      </c>
      <c r="I20" s="150">
        <v>0</v>
      </c>
      <c r="J20" s="171">
        <v>30.64</v>
      </c>
      <c r="K20" s="171">
        <v>329.81</v>
      </c>
      <c r="L20" s="171">
        <v>362.79100000000005</v>
      </c>
      <c r="M20" s="68">
        <v>14000</v>
      </c>
      <c r="N20" s="68">
        <f t="shared" si="2"/>
        <v>4617340</v>
      </c>
    </row>
    <row r="21" spans="1:14" ht="16.5" x14ac:dyDescent="0.3">
      <c r="A21" s="146">
        <v>8</v>
      </c>
      <c r="B21" s="146" t="s">
        <v>68</v>
      </c>
      <c r="C21" s="146">
        <v>114</v>
      </c>
      <c r="D21" s="146" t="s">
        <v>152</v>
      </c>
      <c r="E21" s="150">
        <v>23.41</v>
      </c>
      <c r="F21" s="150">
        <v>11</v>
      </c>
      <c r="G21" s="150">
        <v>0</v>
      </c>
      <c r="H21" s="150">
        <v>0</v>
      </c>
      <c r="I21" s="150">
        <v>0</v>
      </c>
      <c r="J21" s="171">
        <v>34.409999999999997</v>
      </c>
      <c r="K21" s="171">
        <v>370.39</v>
      </c>
      <c r="L21" s="171">
        <v>407.42900000000003</v>
      </c>
      <c r="M21" s="68">
        <v>14000</v>
      </c>
      <c r="N21" s="68">
        <f t="shared" si="2"/>
        <v>5185460</v>
      </c>
    </row>
    <row r="22" spans="1:14" ht="16.5" x14ac:dyDescent="0.3">
      <c r="A22" s="146">
        <v>9</v>
      </c>
      <c r="B22" s="146" t="s">
        <v>68</v>
      </c>
      <c r="C22" s="146">
        <v>115</v>
      </c>
      <c r="D22" s="146" t="s">
        <v>152</v>
      </c>
      <c r="E22" s="150">
        <v>20.84</v>
      </c>
      <c r="F22" s="150">
        <v>9.8000000000000007</v>
      </c>
      <c r="G22" s="150">
        <v>0</v>
      </c>
      <c r="H22" s="150">
        <v>0</v>
      </c>
      <c r="I22" s="150">
        <v>0</v>
      </c>
      <c r="J22" s="171">
        <v>30.64</v>
      </c>
      <c r="K22" s="171">
        <v>329.81</v>
      </c>
      <c r="L22" s="171">
        <v>362.79100000000005</v>
      </c>
      <c r="M22" s="68">
        <v>14000</v>
      </c>
      <c r="N22" s="68">
        <f t="shared" si="2"/>
        <v>4617340</v>
      </c>
    </row>
    <row r="23" spans="1:14" ht="16.5" x14ac:dyDescent="0.2">
      <c r="A23" s="222" t="s">
        <v>20</v>
      </c>
      <c r="B23" s="222"/>
      <c r="C23" s="222"/>
      <c r="D23" s="222"/>
      <c r="E23" s="184">
        <f>SUM(E14:E22)</f>
        <v>182.83</v>
      </c>
      <c r="F23" s="184">
        <f t="shared" ref="F23:N23" si="3">SUM(F14:F22)</f>
        <v>85.98</v>
      </c>
      <c r="G23" s="184">
        <f t="shared" si="3"/>
        <v>0</v>
      </c>
      <c r="H23" s="184">
        <f t="shared" si="3"/>
        <v>0</v>
      </c>
      <c r="I23" s="184">
        <f t="shared" si="3"/>
        <v>0</v>
      </c>
      <c r="J23" s="184">
        <f t="shared" si="3"/>
        <v>268.81</v>
      </c>
      <c r="K23" s="184">
        <f t="shared" si="3"/>
        <v>2893.4799999999996</v>
      </c>
      <c r="L23" s="184">
        <f t="shared" si="3"/>
        <v>3182.8280000000004</v>
      </c>
      <c r="M23" s="184"/>
      <c r="N23" s="184">
        <f t="shared" si="3"/>
        <v>40508720</v>
      </c>
    </row>
    <row r="27" spans="1:14" ht="15" x14ac:dyDescent="0.25">
      <c r="A27" s="220" t="s">
        <v>194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</row>
    <row r="28" spans="1:14" ht="33" x14ac:dyDescent="0.2">
      <c r="A28" s="145" t="s">
        <v>50</v>
      </c>
      <c r="B28" s="145" t="s">
        <v>33</v>
      </c>
      <c r="C28" s="145" t="s">
        <v>192</v>
      </c>
      <c r="D28" s="145" t="s">
        <v>64</v>
      </c>
      <c r="E28" s="145" t="s">
        <v>182</v>
      </c>
      <c r="F28" s="145" t="s">
        <v>184</v>
      </c>
      <c r="G28" s="145" t="s">
        <v>185</v>
      </c>
      <c r="H28" s="145" t="s">
        <v>186</v>
      </c>
      <c r="I28" s="145" t="s">
        <v>187</v>
      </c>
      <c r="J28" s="145" t="s">
        <v>188</v>
      </c>
      <c r="K28" s="145" t="s">
        <v>189</v>
      </c>
      <c r="L28" s="145" t="s">
        <v>190</v>
      </c>
      <c r="M28" s="71" t="s">
        <v>61</v>
      </c>
      <c r="N28" s="180" t="s">
        <v>204</v>
      </c>
    </row>
    <row r="29" spans="1:14" ht="16.5" x14ac:dyDescent="0.3">
      <c r="A29" s="146">
        <v>1</v>
      </c>
      <c r="B29" s="179" t="s">
        <v>68</v>
      </c>
      <c r="C29" s="146">
        <v>116</v>
      </c>
      <c r="D29" s="146" t="s">
        <v>152</v>
      </c>
      <c r="E29" s="150">
        <v>24.43</v>
      </c>
      <c r="F29" s="150">
        <v>11.48</v>
      </c>
      <c r="G29" s="150">
        <v>0</v>
      </c>
      <c r="H29" s="150">
        <v>0</v>
      </c>
      <c r="I29" s="150">
        <v>0</v>
      </c>
      <c r="J29" s="150">
        <v>35.909999999999997</v>
      </c>
      <c r="K29" s="171">
        <v>386.54</v>
      </c>
      <c r="L29" s="171">
        <v>425.19400000000007</v>
      </c>
      <c r="M29" s="68">
        <v>14000</v>
      </c>
      <c r="N29" s="68">
        <f>ROUND(M29*K29,0)</f>
        <v>5411560</v>
      </c>
    </row>
    <row r="30" spans="1:14" ht="16.5" x14ac:dyDescent="0.3">
      <c r="A30" s="146">
        <v>2</v>
      </c>
      <c r="B30" s="179" t="s">
        <v>68</v>
      </c>
      <c r="C30" s="146">
        <v>117</v>
      </c>
      <c r="D30" s="146" t="s">
        <v>152</v>
      </c>
      <c r="E30" s="150">
        <v>20.76</v>
      </c>
      <c r="F30" s="150">
        <v>9.76</v>
      </c>
      <c r="G30" s="150">
        <v>0</v>
      </c>
      <c r="H30" s="150">
        <v>0</v>
      </c>
      <c r="I30" s="150">
        <v>0</v>
      </c>
      <c r="J30" s="150">
        <v>30.520000000000003</v>
      </c>
      <c r="K30" s="171">
        <v>328.52</v>
      </c>
      <c r="L30" s="171">
        <v>361.37200000000001</v>
      </c>
      <c r="M30" s="68">
        <v>14000</v>
      </c>
      <c r="N30" s="68">
        <f t="shared" ref="N30:N34" si="4">ROUND(M30*K30,0)</f>
        <v>4599280</v>
      </c>
    </row>
    <row r="31" spans="1:14" ht="16.5" x14ac:dyDescent="0.3">
      <c r="A31" s="146">
        <v>3</v>
      </c>
      <c r="B31" s="179" t="s">
        <v>68</v>
      </c>
      <c r="C31" s="146">
        <v>118</v>
      </c>
      <c r="D31" s="146" t="s">
        <v>152</v>
      </c>
      <c r="E31" s="150">
        <v>20.84</v>
      </c>
      <c r="F31" s="150">
        <v>9.8000000000000007</v>
      </c>
      <c r="G31" s="150">
        <v>0</v>
      </c>
      <c r="H31" s="150">
        <v>0</v>
      </c>
      <c r="I31" s="150">
        <v>0</v>
      </c>
      <c r="J31" s="150">
        <v>30.64</v>
      </c>
      <c r="K31" s="171">
        <v>329.81</v>
      </c>
      <c r="L31" s="171">
        <v>362.79100000000005</v>
      </c>
      <c r="M31" s="68">
        <v>14000</v>
      </c>
      <c r="N31" s="68">
        <f t="shared" si="4"/>
        <v>4617340</v>
      </c>
    </row>
    <row r="32" spans="1:14" ht="16.5" x14ac:dyDescent="0.3">
      <c r="A32" s="146">
        <v>4</v>
      </c>
      <c r="B32" s="179" t="s">
        <v>68</v>
      </c>
      <c r="C32" s="146">
        <v>119</v>
      </c>
      <c r="D32" s="146" t="s">
        <v>152</v>
      </c>
      <c r="E32" s="150">
        <v>20.84</v>
      </c>
      <c r="F32" s="150">
        <v>9.8000000000000007</v>
      </c>
      <c r="G32" s="150">
        <v>0</v>
      </c>
      <c r="H32" s="150">
        <v>0</v>
      </c>
      <c r="I32" s="150">
        <v>0</v>
      </c>
      <c r="J32" s="150">
        <v>30.64</v>
      </c>
      <c r="K32" s="171">
        <v>329.81</v>
      </c>
      <c r="L32" s="171">
        <v>362.79100000000005</v>
      </c>
      <c r="M32" s="68">
        <v>14000</v>
      </c>
      <c r="N32" s="68">
        <f t="shared" si="4"/>
        <v>4617340</v>
      </c>
    </row>
    <row r="33" spans="1:14" ht="16.5" x14ac:dyDescent="0.3">
      <c r="A33" s="146">
        <v>5</v>
      </c>
      <c r="B33" s="179" t="s">
        <v>68</v>
      </c>
      <c r="C33" s="146">
        <v>120</v>
      </c>
      <c r="D33" s="146" t="s">
        <v>152</v>
      </c>
      <c r="E33" s="150">
        <v>20.76</v>
      </c>
      <c r="F33" s="150">
        <v>9.76</v>
      </c>
      <c r="G33" s="150">
        <v>0</v>
      </c>
      <c r="H33" s="150">
        <v>0</v>
      </c>
      <c r="I33" s="150">
        <v>0</v>
      </c>
      <c r="J33" s="150">
        <v>30.520000000000003</v>
      </c>
      <c r="K33" s="171">
        <v>328.52</v>
      </c>
      <c r="L33" s="171">
        <v>361.37200000000001</v>
      </c>
      <c r="M33" s="68">
        <v>14000</v>
      </c>
      <c r="N33" s="68">
        <f t="shared" si="4"/>
        <v>4599280</v>
      </c>
    </row>
    <row r="34" spans="1:14" ht="16.5" x14ac:dyDescent="0.3">
      <c r="A34" s="146">
        <v>6</v>
      </c>
      <c r="B34" s="179" t="s">
        <v>68</v>
      </c>
      <c r="C34" s="146">
        <v>121</v>
      </c>
      <c r="D34" s="146" t="s">
        <v>152</v>
      </c>
      <c r="E34" s="150">
        <v>24.43</v>
      </c>
      <c r="F34" s="150">
        <v>11.48</v>
      </c>
      <c r="G34" s="150">
        <v>0</v>
      </c>
      <c r="H34" s="150">
        <v>0</v>
      </c>
      <c r="I34" s="150">
        <v>0</v>
      </c>
      <c r="J34" s="150">
        <v>35.909999999999997</v>
      </c>
      <c r="K34" s="171">
        <v>386.54</v>
      </c>
      <c r="L34" s="171">
        <v>425.19400000000007</v>
      </c>
      <c r="M34" s="68">
        <v>14000</v>
      </c>
      <c r="N34" s="68">
        <f t="shared" si="4"/>
        <v>5411560</v>
      </c>
    </row>
    <row r="35" spans="1:14" ht="16.5" x14ac:dyDescent="0.2">
      <c r="A35" s="222" t="s">
        <v>20</v>
      </c>
      <c r="B35" s="222"/>
      <c r="C35" s="222"/>
      <c r="D35" s="222"/>
      <c r="E35" s="184">
        <f>SUM(E29:E34)</f>
        <v>132.06</v>
      </c>
      <c r="F35" s="184">
        <f t="shared" ref="F35" si="5">SUM(F29:F34)</f>
        <v>62.08</v>
      </c>
      <c r="G35" s="184">
        <f t="shared" ref="G35" si="6">SUM(G29:G34)</f>
        <v>0</v>
      </c>
      <c r="H35" s="184">
        <f t="shared" ref="H35" si="7">SUM(H29:H34)</f>
        <v>0</v>
      </c>
      <c r="I35" s="184">
        <f t="shared" ref="I35" si="8">SUM(I29:I34)</f>
        <v>0</v>
      </c>
      <c r="J35" s="184">
        <f t="shared" ref="J35" si="9">SUM(J29:J34)</f>
        <v>194.14000000000001</v>
      </c>
      <c r="K35" s="184">
        <f t="shared" ref="K35" si="10">SUM(K29:K34)</f>
        <v>2089.7399999999998</v>
      </c>
      <c r="L35" s="184">
        <f t="shared" ref="L35" si="11">SUM(L29:L34)</f>
        <v>2298.7140000000004</v>
      </c>
      <c r="M35" s="184"/>
      <c r="N35" s="184">
        <f t="shared" ref="N35" si="12">SUM(N29:N34)</f>
        <v>29256360</v>
      </c>
    </row>
  </sheetData>
  <mergeCells count="6">
    <mergeCell ref="A35:D35"/>
    <mergeCell ref="A27:N27"/>
    <mergeCell ref="A9:D9"/>
    <mergeCell ref="A23:D23"/>
    <mergeCell ref="A1:N1"/>
    <mergeCell ref="A12:N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20A3-7DFD-4B65-9F9A-B7DADD68B2F8}">
  <dimension ref="A1:AE37"/>
  <sheetViews>
    <sheetView topLeftCell="A22" workbookViewId="0">
      <selection activeCell="A29" sqref="A29"/>
    </sheetView>
  </sheetViews>
  <sheetFormatPr defaultRowHeight="14.25" x14ac:dyDescent="0.2"/>
  <cols>
    <col min="1" max="1" width="3.125" customWidth="1"/>
    <col min="2" max="2" width="10.125" bestFit="1" customWidth="1"/>
    <col min="3" max="3" width="7.75" bestFit="1" customWidth="1"/>
    <col min="4" max="4" width="5.75" bestFit="1" customWidth="1"/>
    <col min="5" max="6" width="12.5" customWidth="1"/>
    <col min="7" max="7" width="10.375" customWidth="1"/>
    <col min="8" max="8" width="11.375" customWidth="1"/>
    <col min="9" max="9" width="11.875" customWidth="1"/>
    <col min="10" max="10" width="12.375" customWidth="1"/>
    <col min="11" max="11" width="11.875" customWidth="1"/>
    <col min="12" max="12" width="12" customWidth="1"/>
    <col min="13" max="13" width="13.625" customWidth="1"/>
    <col min="14" max="14" width="12.75" bestFit="1" customWidth="1"/>
    <col min="18" max="18" width="3.5" customWidth="1"/>
    <col min="19" max="19" width="8.75" bestFit="1" customWidth="1"/>
    <col min="20" max="20" width="7.75" bestFit="1" customWidth="1"/>
    <col min="21" max="21" width="5.75" bestFit="1" customWidth="1"/>
    <col min="22" max="23" width="12.5" customWidth="1"/>
    <col min="24" max="24" width="9.875" customWidth="1"/>
    <col min="25" max="25" width="11.875" customWidth="1"/>
    <col min="26" max="26" width="11.5" customWidth="1"/>
    <col min="27" max="27" width="11.625" customWidth="1"/>
    <col min="28" max="28" width="11.5" customWidth="1"/>
    <col min="29" max="29" width="12" customWidth="1"/>
    <col min="30" max="30" width="13.375" customWidth="1"/>
    <col min="31" max="31" width="11.875" bestFit="1" customWidth="1"/>
  </cols>
  <sheetData>
    <row r="1" spans="1:31" ht="15" x14ac:dyDescent="0.25">
      <c r="A1" s="224" t="s">
        <v>193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</row>
    <row r="2" spans="1:31" ht="49.5" x14ac:dyDescent="0.2">
      <c r="A2" s="145" t="s">
        <v>50</v>
      </c>
      <c r="B2" s="145" t="s">
        <v>33</v>
      </c>
      <c r="C2" s="145" t="s">
        <v>213</v>
      </c>
      <c r="D2" s="145" t="s">
        <v>64</v>
      </c>
      <c r="E2" s="145" t="s">
        <v>182</v>
      </c>
      <c r="F2" s="145" t="s">
        <v>184</v>
      </c>
      <c r="G2" s="145" t="s">
        <v>185</v>
      </c>
      <c r="H2" s="145" t="s">
        <v>186</v>
      </c>
      <c r="I2" s="145" t="s">
        <v>187</v>
      </c>
      <c r="J2" s="145" t="s">
        <v>188</v>
      </c>
      <c r="K2" s="145" t="s">
        <v>189</v>
      </c>
      <c r="L2" s="145" t="s">
        <v>190</v>
      </c>
      <c r="M2" s="71" t="s">
        <v>61</v>
      </c>
      <c r="N2" s="180" t="s">
        <v>204</v>
      </c>
      <c r="R2" s="145" t="s">
        <v>50</v>
      </c>
      <c r="S2" s="145" t="s">
        <v>33</v>
      </c>
      <c r="T2" s="145" t="s">
        <v>213</v>
      </c>
      <c r="U2" s="145" t="s">
        <v>64</v>
      </c>
      <c r="V2" s="145" t="s">
        <v>182</v>
      </c>
      <c r="W2" s="145" t="s">
        <v>184</v>
      </c>
      <c r="X2" s="145" t="s">
        <v>185</v>
      </c>
      <c r="Y2" s="145" t="s">
        <v>186</v>
      </c>
      <c r="Z2" s="145" t="s">
        <v>187</v>
      </c>
      <c r="AA2" s="145" t="s">
        <v>188</v>
      </c>
      <c r="AB2" s="145" t="s">
        <v>189</v>
      </c>
      <c r="AC2" s="145" t="s">
        <v>190</v>
      </c>
      <c r="AD2" s="71" t="s">
        <v>61</v>
      </c>
      <c r="AE2" s="180" t="s">
        <v>204</v>
      </c>
    </row>
    <row r="3" spans="1:31" ht="16.5" x14ac:dyDescent="0.3">
      <c r="A3" s="170">
        <v>1</v>
      </c>
      <c r="B3" s="170" t="s">
        <v>63</v>
      </c>
      <c r="C3" s="170">
        <v>1</v>
      </c>
      <c r="D3" s="170" t="s">
        <v>57</v>
      </c>
      <c r="E3" s="171">
        <v>107.89</v>
      </c>
      <c r="F3" s="171">
        <v>0</v>
      </c>
      <c r="G3" s="171">
        <v>0</v>
      </c>
      <c r="H3" s="171">
        <v>0</v>
      </c>
      <c r="I3" s="171">
        <v>0</v>
      </c>
      <c r="J3" s="171">
        <v>107.89</v>
      </c>
      <c r="K3" s="171">
        <v>1161.33</v>
      </c>
      <c r="L3" s="171">
        <v>1277.463</v>
      </c>
      <c r="M3" s="68">
        <v>20000</v>
      </c>
      <c r="N3" s="68">
        <f>ROUND(M3*K3,0)</f>
        <v>23226600</v>
      </c>
      <c r="R3" s="170">
        <v>1</v>
      </c>
      <c r="S3" s="170" t="s">
        <v>191</v>
      </c>
      <c r="T3" s="170">
        <v>1</v>
      </c>
      <c r="U3" s="170" t="s">
        <v>57</v>
      </c>
      <c r="V3" s="171">
        <v>0</v>
      </c>
      <c r="W3" s="171">
        <v>0</v>
      </c>
      <c r="X3" s="171">
        <v>53.23</v>
      </c>
      <c r="Y3" s="171">
        <v>0</v>
      </c>
      <c r="Z3" s="171">
        <v>0</v>
      </c>
      <c r="AA3" s="171">
        <v>53.23</v>
      </c>
      <c r="AB3" s="171">
        <v>572.97</v>
      </c>
      <c r="AC3" s="171">
        <v>630.26700000000005</v>
      </c>
      <c r="AD3" s="68">
        <v>10000</v>
      </c>
      <c r="AE3" s="68">
        <f>ROUND(AD3*AB3,0)</f>
        <v>5729700</v>
      </c>
    </row>
    <row r="4" spans="1:31" ht="16.5" x14ac:dyDescent="0.3">
      <c r="A4" s="170">
        <v>2</v>
      </c>
      <c r="B4" s="170" t="s">
        <v>63</v>
      </c>
      <c r="C4" s="170">
        <v>2</v>
      </c>
      <c r="D4" s="170" t="s">
        <v>57</v>
      </c>
      <c r="E4" s="171">
        <v>30.27</v>
      </c>
      <c r="F4" s="171">
        <v>0</v>
      </c>
      <c r="G4" s="171">
        <v>0</v>
      </c>
      <c r="H4" s="171">
        <v>0</v>
      </c>
      <c r="I4" s="171">
        <v>0</v>
      </c>
      <c r="J4" s="171">
        <v>30.27</v>
      </c>
      <c r="K4" s="171">
        <v>325.83</v>
      </c>
      <c r="L4" s="171">
        <v>358.41300000000001</v>
      </c>
      <c r="M4" s="68">
        <v>20000</v>
      </c>
      <c r="N4" s="68">
        <f t="shared" ref="N4:N9" si="0">ROUND(M4*K4,0)</f>
        <v>6516600</v>
      </c>
      <c r="R4" s="170">
        <v>2</v>
      </c>
      <c r="S4" s="170" t="s">
        <v>191</v>
      </c>
      <c r="T4" s="170">
        <v>2</v>
      </c>
      <c r="U4" s="170" t="s">
        <v>57</v>
      </c>
      <c r="V4" s="171">
        <v>0</v>
      </c>
      <c r="W4" s="171">
        <v>0</v>
      </c>
      <c r="X4" s="171">
        <v>14.78</v>
      </c>
      <c r="Y4" s="171">
        <v>0</v>
      </c>
      <c r="Z4" s="171">
        <v>0</v>
      </c>
      <c r="AA4" s="171">
        <v>14.78</v>
      </c>
      <c r="AB4" s="171">
        <v>159.09</v>
      </c>
      <c r="AC4" s="171">
        <v>174.99900000000002</v>
      </c>
      <c r="AD4" s="68">
        <v>10000</v>
      </c>
      <c r="AE4" s="68">
        <f t="shared" ref="AE4:AE9" si="1">ROUND(AD4*AB4,0)</f>
        <v>1590900</v>
      </c>
    </row>
    <row r="5" spans="1:31" ht="16.5" x14ac:dyDescent="0.3">
      <c r="A5" s="170">
        <v>3</v>
      </c>
      <c r="B5" s="170" t="s">
        <v>63</v>
      </c>
      <c r="C5" s="170">
        <v>3</v>
      </c>
      <c r="D5" s="170" t="s">
        <v>57</v>
      </c>
      <c r="E5" s="171">
        <v>51.58</v>
      </c>
      <c r="F5" s="171">
        <v>0</v>
      </c>
      <c r="G5" s="171">
        <v>0</v>
      </c>
      <c r="H5" s="171">
        <v>0</v>
      </c>
      <c r="I5" s="171">
        <v>0</v>
      </c>
      <c r="J5" s="171">
        <v>51.58</v>
      </c>
      <c r="K5" s="171">
        <v>555.21</v>
      </c>
      <c r="L5" s="171">
        <v>610.73100000000011</v>
      </c>
      <c r="M5" s="68">
        <v>20000</v>
      </c>
      <c r="N5" s="68">
        <f t="shared" si="0"/>
        <v>11104200</v>
      </c>
      <c r="R5" s="170">
        <v>3</v>
      </c>
      <c r="S5" s="170" t="s">
        <v>191</v>
      </c>
      <c r="T5" s="170">
        <v>3</v>
      </c>
      <c r="U5" s="170" t="s">
        <v>57</v>
      </c>
      <c r="V5" s="171">
        <v>0</v>
      </c>
      <c r="W5" s="171">
        <v>0</v>
      </c>
      <c r="X5" s="171">
        <v>25.3</v>
      </c>
      <c r="Y5" s="171">
        <v>0</v>
      </c>
      <c r="Z5" s="171">
        <v>0</v>
      </c>
      <c r="AA5" s="171">
        <v>25.3</v>
      </c>
      <c r="AB5" s="171">
        <v>272.33</v>
      </c>
      <c r="AC5" s="171">
        <v>299.56299999999999</v>
      </c>
      <c r="AD5" s="68">
        <v>10000</v>
      </c>
      <c r="AE5" s="68">
        <f t="shared" si="1"/>
        <v>2723300</v>
      </c>
    </row>
    <row r="6" spans="1:31" ht="16.5" x14ac:dyDescent="0.3">
      <c r="A6" s="170">
        <v>4</v>
      </c>
      <c r="B6" s="170" t="s">
        <v>63</v>
      </c>
      <c r="C6" s="170">
        <v>4</v>
      </c>
      <c r="D6" s="170" t="s">
        <v>57</v>
      </c>
      <c r="E6" s="171">
        <v>17.579999999999998</v>
      </c>
      <c r="F6" s="171">
        <v>0</v>
      </c>
      <c r="G6" s="171">
        <v>0</v>
      </c>
      <c r="H6" s="171">
        <v>0</v>
      </c>
      <c r="I6" s="171">
        <v>0</v>
      </c>
      <c r="J6" s="171">
        <v>17.579999999999998</v>
      </c>
      <c r="K6" s="171">
        <v>189.23</v>
      </c>
      <c r="L6" s="171">
        <v>208.15299999999999</v>
      </c>
      <c r="M6" s="68">
        <v>20000</v>
      </c>
      <c r="N6" s="68">
        <f t="shared" si="0"/>
        <v>3784600</v>
      </c>
      <c r="R6" s="170">
        <v>4</v>
      </c>
      <c r="S6" s="170" t="s">
        <v>191</v>
      </c>
      <c r="T6" s="170">
        <v>4</v>
      </c>
      <c r="U6" s="170" t="s">
        <v>57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68">
        <v>10000</v>
      </c>
      <c r="AE6" s="68">
        <f t="shared" si="1"/>
        <v>0</v>
      </c>
    </row>
    <row r="7" spans="1:31" ht="16.5" x14ac:dyDescent="0.3">
      <c r="A7" s="170">
        <v>5</v>
      </c>
      <c r="B7" s="170" t="s">
        <v>63</v>
      </c>
      <c r="C7" s="170">
        <v>5</v>
      </c>
      <c r="D7" s="170" t="s">
        <v>57</v>
      </c>
      <c r="E7" s="171">
        <v>51.58</v>
      </c>
      <c r="F7" s="171">
        <v>0</v>
      </c>
      <c r="G7" s="171">
        <v>0</v>
      </c>
      <c r="H7" s="171">
        <v>0</v>
      </c>
      <c r="I7" s="171">
        <v>0</v>
      </c>
      <c r="J7" s="171">
        <v>51.58</v>
      </c>
      <c r="K7" s="171">
        <v>555.21</v>
      </c>
      <c r="L7" s="171">
        <v>610.73100000000011</v>
      </c>
      <c r="M7" s="68">
        <v>20000</v>
      </c>
      <c r="N7" s="68">
        <f t="shared" si="0"/>
        <v>11104200</v>
      </c>
      <c r="R7" s="170">
        <v>5</v>
      </c>
      <c r="S7" s="170" t="s">
        <v>191</v>
      </c>
      <c r="T7" s="170">
        <v>5</v>
      </c>
      <c r="U7" s="170" t="s">
        <v>57</v>
      </c>
      <c r="V7" s="171">
        <v>0</v>
      </c>
      <c r="W7" s="171">
        <v>0</v>
      </c>
      <c r="X7" s="171">
        <v>25.3</v>
      </c>
      <c r="Y7" s="171">
        <v>0</v>
      </c>
      <c r="Z7" s="171">
        <v>0</v>
      </c>
      <c r="AA7" s="171">
        <v>25.3</v>
      </c>
      <c r="AB7" s="171">
        <v>272.33</v>
      </c>
      <c r="AC7" s="171">
        <v>299.56299999999999</v>
      </c>
      <c r="AD7" s="68">
        <v>10000</v>
      </c>
      <c r="AE7" s="68">
        <f t="shared" si="1"/>
        <v>2723300</v>
      </c>
    </row>
    <row r="8" spans="1:31" ht="16.5" x14ac:dyDescent="0.3">
      <c r="A8" s="170">
        <v>6</v>
      </c>
      <c r="B8" s="170" t="s">
        <v>63</v>
      </c>
      <c r="C8" s="170">
        <v>6</v>
      </c>
      <c r="D8" s="170" t="s">
        <v>57</v>
      </c>
      <c r="E8" s="171">
        <v>30.27</v>
      </c>
      <c r="F8" s="171">
        <v>0</v>
      </c>
      <c r="G8" s="171">
        <v>0</v>
      </c>
      <c r="H8" s="171">
        <v>0</v>
      </c>
      <c r="I8" s="171">
        <v>0</v>
      </c>
      <c r="J8" s="171">
        <v>30.27</v>
      </c>
      <c r="K8" s="171">
        <v>325.83</v>
      </c>
      <c r="L8" s="171">
        <v>358.41300000000001</v>
      </c>
      <c r="M8" s="68">
        <v>20000</v>
      </c>
      <c r="N8" s="68">
        <f t="shared" si="0"/>
        <v>6516600</v>
      </c>
      <c r="R8" s="170">
        <v>6</v>
      </c>
      <c r="S8" s="170" t="s">
        <v>191</v>
      </c>
      <c r="T8" s="170">
        <v>6</v>
      </c>
      <c r="U8" s="170" t="s">
        <v>57</v>
      </c>
      <c r="V8" s="171">
        <v>0</v>
      </c>
      <c r="W8" s="171">
        <v>0</v>
      </c>
      <c r="X8" s="171">
        <v>14.78</v>
      </c>
      <c r="Y8" s="171">
        <v>0</v>
      </c>
      <c r="Z8" s="171">
        <v>0</v>
      </c>
      <c r="AA8" s="171">
        <v>14.78</v>
      </c>
      <c r="AB8" s="171">
        <v>159.09</v>
      </c>
      <c r="AC8" s="171">
        <v>174.99900000000002</v>
      </c>
      <c r="AD8" s="68">
        <v>10000</v>
      </c>
      <c r="AE8" s="68">
        <f t="shared" si="1"/>
        <v>1590900</v>
      </c>
    </row>
    <row r="9" spans="1:31" ht="16.5" x14ac:dyDescent="0.3">
      <c r="A9" s="170">
        <v>7</v>
      </c>
      <c r="B9" s="170" t="s">
        <v>63</v>
      </c>
      <c r="C9" s="170">
        <v>7</v>
      </c>
      <c r="D9" s="170" t="s">
        <v>57</v>
      </c>
      <c r="E9" s="171">
        <v>107.1</v>
      </c>
      <c r="F9" s="171">
        <v>0</v>
      </c>
      <c r="G9" s="171">
        <v>0</v>
      </c>
      <c r="H9" s="171">
        <v>0</v>
      </c>
      <c r="I9" s="171">
        <v>0</v>
      </c>
      <c r="J9" s="171">
        <v>107.1</v>
      </c>
      <c r="K9" s="171">
        <v>1152.82</v>
      </c>
      <c r="L9" s="171">
        <v>1268.1020000000001</v>
      </c>
      <c r="M9" s="68">
        <v>20000</v>
      </c>
      <c r="N9" s="68">
        <f t="shared" si="0"/>
        <v>23056400</v>
      </c>
      <c r="R9" s="170">
        <v>7</v>
      </c>
      <c r="S9" s="170" t="s">
        <v>191</v>
      </c>
      <c r="T9" s="170">
        <v>7</v>
      </c>
      <c r="U9" s="170" t="s">
        <v>57</v>
      </c>
      <c r="V9" s="171">
        <v>0</v>
      </c>
      <c r="W9" s="171">
        <v>0</v>
      </c>
      <c r="X9" s="171">
        <v>38.520000000000003</v>
      </c>
      <c r="Y9" s="171"/>
      <c r="Z9" s="171"/>
      <c r="AA9" s="171">
        <v>38.520000000000003</v>
      </c>
      <c r="AB9" s="171">
        <v>414.63</v>
      </c>
      <c r="AC9" s="171">
        <v>456.09300000000002</v>
      </c>
      <c r="AD9" s="68">
        <v>10000</v>
      </c>
      <c r="AE9" s="68">
        <f t="shared" si="1"/>
        <v>4146300</v>
      </c>
    </row>
    <row r="10" spans="1:31" ht="16.5" x14ac:dyDescent="0.3">
      <c r="A10" s="223" t="s">
        <v>20</v>
      </c>
      <c r="B10" s="223"/>
      <c r="C10" s="223"/>
      <c r="D10" s="223"/>
      <c r="E10" s="81">
        <f>SUM(E3:E9)</f>
        <v>396.27</v>
      </c>
      <c r="F10" s="81">
        <f t="shared" ref="F10:N10" si="2">SUM(F3:F9)</f>
        <v>0</v>
      </c>
      <c r="G10" s="81">
        <f t="shared" si="2"/>
        <v>0</v>
      </c>
      <c r="H10" s="81">
        <f t="shared" si="2"/>
        <v>0</v>
      </c>
      <c r="I10" s="81">
        <f t="shared" si="2"/>
        <v>0</v>
      </c>
      <c r="J10" s="81">
        <f t="shared" si="2"/>
        <v>396.27</v>
      </c>
      <c r="K10" s="81">
        <f t="shared" si="2"/>
        <v>4265.46</v>
      </c>
      <c r="L10" s="81">
        <f t="shared" si="2"/>
        <v>4692.0060000000003</v>
      </c>
      <c r="M10" s="81"/>
      <c r="N10" s="81">
        <f t="shared" si="2"/>
        <v>85309200</v>
      </c>
      <c r="R10" s="223" t="s">
        <v>20</v>
      </c>
      <c r="S10" s="223"/>
      <c r="T10" s="223"/>
      <c r="U10" s="223"/>
      <c r="V10" s="81">
        <f>SUM(V3:V9)</f>
        <v>0</v>
      </c>
      <c r="W10" s="81">
        <f t="shared" ref="W10" si="3">SUM(W3:W9)</f>
        <v>0</v>
      </c>
      <c r="X10" s="81">
        <f t="shared" ref="X10" si="4">SUM(X3:X9)</f>
        <v>171.91</v>
      </c>
      <c r="Y10" s="81">
        <f t="shared" ref="Y10" si="5">SUM(Y3:Y9)</f>
        <v>0</v>
      </c>
      <c r="Z10" s="81">
        <f t="shared" ref="Z10" si="6">SUM(Z3:Z9)</f>
        <v>0</v>
      </c>
      <c r="AA10" s="81">
        <f t="shared" ref="AA10" si="7">SUM(AA3:AA9)</f>
        <v>171.91</v>
      </c>
      <c r="AB10" s="81">
        <f t="shared" ref="AB10" si="8">SUM(AB3:AB9)</f>
        <v>1850.44</v>
      </c>
      <c r="AC10" s="81">
        <f t="shared" ref="AC10" si="9">SUM(AC3:AC9)</f>
        <v>2035.4840000000004</v>
      </c>
      <c r="AD10" s="81"/>
      <c r="AE10" s="81">
        <f t="shared" ref="AE10" si="10">SUM(AE3:AE9)</f>
        <v>18504400</v>
      </c>
    </row>
    <row r="13" spans="1:31" ht="15" x14ac:dyDescent="0.25">
      <c r="A13" s="224" t="s">
        <v>211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</row>
    <row r="14" spans="1:31" ht="49.5" x14ac:dyDescent="0.2">
      <c r="A14" s="145" t="s">
        <v>50</v>
      </c>
      <c r="B14" s="145" t="s">
        <v>33</v>
      </c>
      <c r="C14" s="145" t="s">
        <v>213</v>
      </c>
      <c r="D14" s="145" t="s">
        <v>64</v>
      </c>
      <c r="E14" s="145" t="s">
        <v>182</v>
      </c>
      <c r="F14" s="145" t="s">
        <v>184</v>
      </c>
      <c r="G14" s="145" t="s">
        <v>185</v>
      </c>
      <c r="H14" s="145" t="s">
        <v>186</v>
      </c>
      <c r="I14" s="145" t="s">
        <v>187</v>
      </c>
      <c r="J14" s="145" t="s">
        <v>188</v>
      </c>
      <c r="K14" s="145" t="s">
        <v>189</v>
      </c>
      <c r="L14" s="145" t="s">
        <v>190</v>
      </c>
      <c r="M14" s="71" t="s">
        <v>61</v>
      </c>
      <c r="N14" s="180" t="s">
        <v>204</v>
      </c>
      <c r="R14" s="145" t="s">
        <v>50</v>
      </c>
      <c r="S14" s="145" t="s">
        <v>33</v>
      </c>
      <c r="T14" s="145" t="s">
        <v>213</v>
      </c>
      <c r="U14" s="145" t="s">
        <v>64</v>
      </c>
      <c r="V14" s="145" t="s">
        <v>182</v>
      </c>
      <c r="W14" s="145" t="s">
        <v>184</v>
      </c>
      <c r="X14" s="145" t="s">
        <v>185</v>
      </c>
      <c r="Y14" s="145" t="s">
        <v>186</v>
      </c>
      <c r="Z14" s="145" t="s">
        <v>187</v>
      </c>
      <c r="AA14" s="145" t="s">
        <v>188</v>
      </c>
      <c r="AB14" s="145" t="s">
        <v>189</v>
      </c>
      <c r="AC14" s="145" t="s">
        <v>190</v>
      </c>
      <c r="AD14" s="71" t="s">
        <v>61</v>
      </c>
      <c r="AE14" s="180" t="s">
        <v>204</v>
      </c>
    </row>
    <row r="15" spans="1:31" ht="16.5" x14ac:dyDescent="0.3">
      <c r="A15" s="146">
        <v>1</v>
      </c>
      <c r="B15" s="170" t="s">
        <v>63</v>
      </c>
      <c r="C15" s="146">
        <v>8</v>
      </c>
      <c r="D15" s="146" t="s">
        <v>57</v>
      </c>
      <c r="E15" s="150">
        <v>100.72</v>
      </c>
      <c r="F15" s="150">
        <v>0</v>
      </c>
      <c r="G15" s="150">
        <v>0</v>
      </c>
      <c r="H15" s="150">
        <v>0</v>
      </c>
      <c r="I15" s="150">
        <v>0</v>
      </c>
      <c r="J15" s="171">
        <v>100.72</v>
      </c>
      <c r="K15" s="171">
        <v>1084.1500000000001</v>
      </c>
      <c r="L15" s="171">
        <v>1192.5650000000003</v>
      </c>
      <c r="M15" s="68">
        <v>20000</v>
      </c>
      <c r="N15" s="68">
        <f>ROUND(M15*K15,0)</f>
        <v>21683000</v>
      </c>
      <c r="R15" s="146">
        <v>1</v>
      </c>
      <c r="S15" s="170" t="s">
        <v>191</v>
      </c>
      <c r="T15" s="146">
        <v>8</v>
      </c>
      <c r="U15" s="146" t="s">
        <v>57</v>
      </c>
      <c r="V15" s="150">
        <v>0</v>
      </c>
      <c r="W15" s="150">
        <v>0</v>
      </c>
      <c r="X15" s="150">
        <v>36.83</v>
      </c>
      <c r="Y15" s="150">
        <v>0</v>
      </c>
      <c r="Z15" s="150">
        <v>0</v>
      </c>
      <c r="AA15" s="171">
        <v>36.83</v>
      </c>
      <c r="AB15" s="171">
        <v>396.44</v>
      </c>
      <c r="AC15" s="171">
        <v>436.08400000000006</v>
      </c>
      <c r="AD15" s="68">
        <v>10000</v>
      </c>
      <c r="AE15" s="68">
        <f>ROUND(AD15*AB15,0)</f>
        <v>3964400</v>
      </c>
    </row>
    <row r="16" spans="1:31" ht="16.5" x14ac:dyDescent="0.3">
      <c r="A16" s="146">
        <v>2</v>
      </c>
      <c r="B16" s="170" t="s">
        <v>63</v>
      </c>
      <c r="C16" s="146">
        <v>9</v>
      </c>
      <c r="D16" s="146" t="s">
        <v>57</v>
      </c>
      <c r="E16" s="150">
        <v>88.53</v>
      </c>
      <c r="F16" s="150">
        <v>0</v>
      </c>
      <c r="G16" s="150">
        <v>0</v>
      </c>
      <c r="H16" s="150">
        <v>0</v>
      </c>
      <c r="I16" s="150">
        <v>0</v>
      </c>
      <c r="J16" s="171">
        <v>88.53</v>
      </c>
      <c r="K16" s="171">
        <v>952.94</v>
      </c>
      <c r="L16" s="171">
        <v>1048.2340000000002</v>
      </c>
      <c r="M16" s="68">
        <v>20000</v>
      </c>
      <c r="N16" s="68">
        <f t="shared" ref="N16:N23" si="11">ROUND(M16*K16,0)</f>
        <v>19058800</v>
      </c>
      <c r="R16" s="146">
        <v>2</v>
      </c>
      <c r="S16" s="170" t="s">
        <v>191</v>
      </c>
      <c r="T16" s="146">
        <v>9</v>
      </c>
      <c r="U16" s="146" t="s">
        <v>57</v>
      </c>
      <c r="V16" s="150">
        <v>0</v>
      </c>
      <c r="W16" s="150">
        <v>0</v>
      </c>
      <c r="X16" s="150">
        <v>35.520000000000003</v>
      </c>
      <c r="Y16" s="150">
        <v>0</v>
      </c>
      <c r="Z16" s="150">
        <v>0</v>
      </c>
      <c r="AA16" s="171">
        <v>35.520000000000003</v>
      </c>
      <c r="AB16" s="171">
        <v>382.34</v>
      </c>
      <c r="AC16" s="171">
        <v>420.57400000000001</v>
      </c>
      <c r="AD16" s="68">
        <v>10000</v>
      </c>
      <c r="AE16" s="68">
        <f t="shared" ref="AE16:AE23" si="12">ROUND(AD16*AB16,0)</f>
        <v>3823400</v>
      </c>
    </row>
    <row r="17" spans="1:31" ht="16.5" x14ac:dyDescent="0.3">
      <c r="A17" s="146">
        <v>3</v>
      </c>
      <c r="B17" s="170" t="s">
        <v>63</v>
      </c>
      <c r="C17" s="146">
        <v>10</v>
      </c>
      <c r="D17" s="146" t="s">
        <v>57</v>
      </c>
      <c r="E17" s="150">
        <v>30.38</v>
      </c>
      <c r="F17" s="150">
        <v>0</v>
      </c>
      <c r="G17" s="150">
        <v>0</v>
      </c>
      <c r="H17" s="150">
        <v>0</v>
      </c>
      <c r="I17" s="150">
        <v>0</v>
      </c>
      <c r="J17" s="171">
        <v>30.38</v>
      </c>
      <c r="K17" s="171">
        <v>327.01</v>
      </c>
      <c r="L17" s="171">
        <v>359.71100000000001</v>
      </c>
      <c r="M17" s="68">
        <v>20000</v>
      </c>
      <c r="N17" s="68">
        <f t="shared" si="11"/>
        <v>6540200</v>
      </c>
      <c r="R17" s="146">
        <v>3</v>
      </c>
      <c r="S17" s="170" t="s">
        <v>191</v>
      </c>
      <c r="T17" s="146">
        <v>10</v>
      </c>
      <c r="U17" s="146" t="s">
        <v>57</v>
      </c>
      <c r="V17" s="150">
        <v>0</v>
      </c>
      <c r="W17" s="150">
        <v>0</v>
      </c>
      <c r="X17" s="150">
        <v>14.84</v>
      </c>
      <c r="Y17" s="150">
        <v>0</v>
      </c>
      <c r="Z17" s="150">
        <v>0</v>
      </c>
      <c r="AA17" s="171">
        <v>14.84</v>
      </c>
      <c r="AB17" s="171">
        <v>159.74</v>
      </c>
      <c r="AC17" s="171">
        <v>175.71400000000003</v>
      </c>
      <c r="AD17" s="68">
        <v>10000</v>
      </c>
      <c r="AE17" s="68">
        <f t="shared" si="12"/>
        <v>1597400</v>
      </c>
    </row>
    <row r="18" spans="1:31" ht="16.5" x14ac:dyDescent="0.3">
      <c r="A18" s="146">
        <v>4</v>
      </c>
      <c r="B18" s="170" t="s">
        <v>63</v>
      </c>
      <c r="C18" s="146">
        <v>11</v>
      </c>
      <c r="D18" s="146" t="s">
        <v>57</v>
      </c>
      <c r="E18" s="150">
        <v>48.46</v>
      </c>
      <c r="F18" s="150">
        <v>0</v>
      </c>
      <c r="G18" s="150">
        <v>0</v>
      </c>
      <c r="H18" s="150">
        <v>0</v>
      </c>
      <c r="I18" s="150">
        <v>0</v>
      </c>
      <c r="J18" s="171">
        <v>48.46</v>
      </c>
      <c r="K18" s="171">
        <v>521.62</v>
      </c>
      <c r="L18" s="171">
        <v>573.78200000000004</v>
      </c>
      <c r="M18" s="68">
        <v>20000</v>
      </c>
      <c r="N18" s="68">
        <f t="shared" si="11"/>
        <v>10432400</v>
      </c>
      <c r="R18" s="146">
        <v>4</v>
      </c>
      <c r="S18" s="170" t="s">
        <v>191</v>
      </c>
      <c r="T18" s="146">
        <v>11</v>
      </c>
      <c r="U18" s="146" t="s">
        <v>57</v>
      </c>
      <c r="V18" s="150">
        <v>0</v>
      </c>
      <c r="W18" s="150">
        <v>0</v>
      </c>
      <c r="X18" s="150">
        <v>24.04</v>
      </c>
      <c r="Y18" s="150">
        <v>0</v>
      </c>
      <c r="Z18" s="150">
        <v>0</v>
      </c>
      <c r="AA18" s="171">
        <v>24.04</v>
      </c>
      <c r="AB18" s="171">
        <v>258.77</v>
      </c>
      <c r="AC18" s="171">
        <v>284.64699999999999</v>
      </c>
      <c r="AD18" s="68">
        <v>10000</v>
      </c>
      <c r="AE18" s="68">
        <f t="shared" si="12"/>
        <v>2587700</v>
      </c>
    </row>
    <row r="19" spans="1:31" ht="16.5" x14ac:dyDescent="0.3">
      <c r="A19" s="146">
        <v>5</v>
      </c>
      <c r="B19" s="170" t="s">
        <v>63</v>
      </c>
      <c r="C19" s="146">
        <v>12</v>
      </c>
      <c r="D19" s="146" t="s">
        <v>57</v>
      </c>
      <c r="E19" s="150">
        <v>16.010000000000002</v>
      </c>
      <c r="F19" s="150">
        <v>0</v>
      </c>
      <c r="G19" s="150">
        <v>0</v>
      </c>
      <c r="H19" s="150">
        <v>0</v>
      </c>
      <c r="I19" s="150">
        <v>0</v>
      </c>
      <c r="J19" s="171">
        <v>16.010000000000002</v>
      </c>
      <c r="K19" s="171">
        <v>172.33</v>
      </c>
      <c r="L19" s="171">
        <v>189.56300000000002</v>
      </c>
      <c r="M19" s="68">
        <v>20000</v>
      </c>
      <c r="N19" s="68">
        <f t="shared" si="11"/>
        <v>3446600</v>
      </c>
      <c r="R19" s="146">
        <v>5</v>
      </c>
      <c r="S19" s="170" t="s">
        <v>191</v>
      </c>
      <c r="T19" s="146">
        <v>12</v>
      </c>
      <c r="U19" s="146" t="s">
        <v>57</v>
      </c>
      <c r="V19" s="150">
        <v>0</v>
      </c>
      <c r="W19" s="150">
        <v>0</v>
      </c>
      <c r="X19" s="150">
        <v>7.98</v>
      </c>
      <c r="Y19" s="150">
        <v>0</v>
      </c>
      <c r="Z19" s="150">
        <v>0</v>
      </c>
      <c r="AA19" s="171">
        <v>7.98</v>
      </c>
      <c r="AB19" s="171">
        <v>85.9</v>
      </c>
      <c r="AC19" s="171">
        <v>94.490000000000009</v>
      </c>
      <c r="AD19" s="68">
        <v>10000</v>
      </c>
      <c r="AE19" s="68">
        <f t="shared" si="12"/>
        <v>859000</v>
      </c>
    </row>
    <row r="20" spans="1:31" ht="16.5" x14ac:dyDescent="0.3">
      <c r="A20" s="146">
        <v>6</v>
      </c>
      <c r="B20" s="170" t="s">
        <v>63</v>
      </c>
      <c r="C20" s="146">
        <v>13</v>
      </c>
      <c r="D20" s="146" t="s">
        <v>57</v>
      </c>
      <c r="E20" s="150">
        <v>48.46</v>
      </c>
      <c r="F20" s="150">
        <v>0</v>
      </c>
      <c r="G20" s="150">
        <v>0</v>
      </c>
      <c r="H20" s="150">
        <v>0</v>
      </c>
      <c r="I20" s="150">
        <v>0</v>
      </c>
      <c r="J20" s="171">
        <v>48.46</v>
      </c>
      <c r="K20" s="171">
        <v>521.62</v>
      </c>
      <c r="L20" s="171">
        <v>573.78200000000004</v>
      </c>
      <c r="M20" s="68">
        <v>20000</v>
      </c>
      <c r="N20" s="68">
        <f t="shared" si="11"/>
        <v>10432400</v>
      </c>
      <c r="R20" s="146">
        <v>6</v>
      </c>
      <c r="S20" s="170" t="s">
        <v>191</v>
      </c>
      <c r="T20" s="146">
        <v>13</v>
      </c>
      <c r="U20" s="146" t="s">
        <v>57</v>
      </c>
      <c r="V20" s="150">
        <v>0</v>
      </c>
      <c r="W20" s="150">
        <v>0</v>
      </c>
      <c r="X20" s="150">
        <v>24.04</v>
      </c>
      <c r="Y20" s="150">
        <v>0</v>
      </c>
      <c r="Z20" s="150">
        <v>0</v>
      </c>
      <c r="AA20" s="171">
        <v>24.04</v>
      </c>
      <c r="AB20" s="171">
        <v>258.77</v>
      </c>
      <c r="AC20" s="171">
        <v>284.64699999999999</v>
      </c>
      <c r="AD20" s="68">
        <v>10000</v>
      </c>
      <c r="AE20" s="68">
        <f t="shared" si="12"/>
        <v>2587700</v>
      </c>
    </row>
    <row r="21" spans="1:31" ht="16.5" x14ac:dyDescent="0.3">
      <c r="A21" s="146">
        <v>7</v>
      </c>
      <c r="B21" s="170" t="s">
        <v>63</v>
      </c>
      <c r="C21" s="146">
        <v>14</v>
      </c>
      <c r="D21" s="146" t="s">
        <v>57</v>
      </c>
      <c r="E21" s="150">
        <v>30.38</v>
      </c>
      <c r="F21" s="150">
        <v>0</v>
      </c>
      <c r="G21" s="150">
        <v>0</v>
      </c>
      <c r="H21" s="150">
        <v>0</v>
      </c>
      <c r="I21" s="150">
        <v>0</v>
      </c>
      <c r="J21" s="171">
        <v>30.38</v>
      </c>
      <c r="K21" s="171">
        <v>327.01</v>
      </c>
      <c r="L21" s="171">
        <v>359.71100000000001</v>
      </c>
      <c r="M21" s="68">
        <v>20000</v>
      </c>
      <c r="N21" s="68">
        <f t="shared" si="11"/>
        <v>6540200</v>
      </c>
      <c r="R21" s="146">
        <v>7</v>
      </c>
      <c r="S21" s="170" t="s">
        <v>191</v>
      </c>
      <c r="T21" s="146">
        <v>14</v>
      </c>
      <c r="U21" s="146" t="s">
        <v>57</v>
      </c>
      <c r="V21" s="150">
        <v>0</v>
      </c>
      <c r="W21" s="150">
        <v>0</v>
      </c>
      <c r="X21" s="150">
        <v>14.84</v>
      </c>
      <c r="Y21" s="150">
        <v>0</v>
      </c>
      <c r="Z21" s="150">
        <v>0</v>
      </c>
      <c r="AA21" s="171">
        <v>14.84</v>
      </c>
      <c r="AB21" s="171">
        <v>159.74</v>
      </c>
      <c r="AC21" s="171">
        <v>175.71400000000003</v>
      </c>
      <c r="AD21" s="68">
        <v>10000</v>
      </c>
      <c r="AE21" s="68">
        <f t="shared" si="12"/>
        <v>1597400</v>
      </c>
    </row>
    <row r="22" spans="1:31" ht="16.5" x14ac:dyDescent="0.3">
      <c r="A22" s="146">
        <v>8</v>
      </c>
      <c r="B22" s="170" t="s">
        <v>63</v>
      </c>
      <c r="C22" s="146">
        <v>15</v>
      </c>
      <c r="D22" s="146" t="s">
        <v>57</v>
      </c>
      <c r="E22" s="150">
        <v>88.53</v>
      </c>
      <c r="F22" s="150">
        <v>0</v>
      </c>
      <c r="G22" s="150">
        <v>0</v>
      </c>
      <c r="H22" s="150">
        <v>0</v>
      </c>
      <c r="I22" s="150">
        <v>0</v>
      </c>
      <c r="J22" s="171">
        <v>88.53</v>
      </c>
      <c r="K22" s="171">
        <v>952.94</v>
      </c>
      <c r="L22" s="171">
        <v>1048.2340000000002</v>
      </c>
      <c r="M22" s="68">
        <v>20000</v>
      </c>
      <c r="N22" s="68">
        <f t="shared" si="11"/>
        <v>19058800</v>
      </c>
      <c r="R22" s="146">
        <v>8</v>
      </c>
      <c r="S22" s="170" t="s">
        <v>191</v>
      </c>
      <c r="T22" s="146">
        <v>15</v>
      </c>
      <c r="U22" s="146" t="s">
        <v>57</v>
      </c>
      <c r="V22" s="150">
        <v>0</v>
      </c>
      <c r="W22" s="150">
        <v>0</v>
      </c>
      <c r="X22" s="150">
        <v>35.520000000000003</v>
      </c>
      <c r="Y22" s="150">
        <v>0</v>
      </c>
      <c r="Z22" s="150">
        <v>0</v>
      </c>
      <c r="AA22" s="171">
        <v>35.520000000000003</v>
      </c>
      <c r="AB22" s="171">
        <v>382.34</v>
      </c>
      <c r="AC22" s="171">
        <v>420.57400000000001</v>
      </c>
      <c r="AD22" s="68">
        <v>10000</v>
      </c>
      <c r="AE22" s="68">
        <f t="shared" si="12"/>
        <v>3823400</v>
      </c>
    </row>
    <row r="23" spans="1:31" ht="16.5" x14ac:dyDescent="0.3">
      <c r="A23" s="146">
        <v>9</v>
      </c>
      <c r="B23" s="170" t="s">
        <v>63</v>
      </c>
      <c r="C23" s="146">
        <v>16</v>
      </c>
      <c r="D23" s="146" t="s">
        <v>57</v>
      </c>
      <c r="E23" s="150">
        <v>100.72</v>
      </c>
      <c r="F23" s="150">
        <v>0</v>
      </c>
      <c r="G23" s="150">
        <v>0</v>
      </c>
      <c r="H23" s="150">
        <v>0</v>
      </c>
      <c r="I23" s="150">
        <v>0</v>
      </c>
      <c r="J23" s="171">
        <v>100.72</v>
      </c>
      <c r="K23" s="171">
        <v>1084.1500000000001</v>
      </c>
      <c r="L23" s="171">
        <v>1192.5650000000003</v>
      </c>
      <c r="M23" s="68">
        <v>20000</v>
      </c>
      <c r="N23" s="68">
        <f t="shared" si="11"/>
        <v>21683000</v>
      </c>
      <c r="R23" s="146">
        <v>9</v>
      </c>
      <c r="S23" s="170" t="s">
        <v>191</v>
      </c>
      <c r="T23" s="146">
        <v>16</v>
      </c>
      <c r="U23" s="146" t="s">
        <v>57</v>
      </c>
      <c r="V23" s="150">
        <v>0</v>
      </c>
      <c r="W23" s="150">
        <v>0</v>
      </c>
      <c r="X23" s="150">
        <v>36.83</v>
      </c>
      <c r="Y23" s="150">
        <v>0</v>
      </c>
      <c r="Z23" s="150">
        <v>0</v>
      </c>
      <c r="AA23" s="171">
        <v>36.83</v>
      </c>
      <c r="AB23" s="171">
        <v>396.44</v>
      </c>
      <c r="AC23" s="171">
        <v>436.08400000000006</v>
      </c>
      <c r="AD23" s="68">
        <v>10000</v>
      </c>
      <c r="AE23" s="68">
        <f t="shared" si="12"/>
        <v>3964400</v>
      </c>
    </row>
    <row r="24" spans="1:31" ht="16.5" x14ac:dyDescent="0.3">
      <c r="A24" s="223" t="s">
        <v>20</v>
      </c>
      <c r="B24" s="223"/>
      <c r="C24" s="223"/>
      <c r="D24" s="223"/>
      <c r="E24" s="81">
        <f>SUM(E15:E23)</f>
        <v>552.18999999999994</v>
      </c>
      <c r="F24" s="81">
        <f t="shared" ref="F24:N24" si="13">SUM(F15:F23)</f>
        <v>0</v>
      </c>
      <c r="G24" s="81">
        <f t="shared" si="13"/>
        <v>0</v>
      </c>
      <c r="H24" s="81">
        <f t="shared" si="13"/>
        <v>0</v>
      </c>
      <c r="I24" s="81">
        <f t="shared" si="13"/>
        <v>0</v>
      </c>
      <c r="J24" s="81">
        <f t="shared" si="13"/>
        <v>552.18999999999994</v>
      </c>
      <c r="K24" s="81">
        <f t="shared" si="13"/>
        <v>5943.77</v>
      </c>
      <c r="L24" s="81">
        <f t="shared" si="13"/>
        <v>6538.1470000000018</v>
      </c>
      <c r="M24" s="81"/>
      <c r="N24" s="81">
        <f t="shared" si="13"/>
        <v>118875400</v>
      </c>
      <c r="R24" s="223" t="s">
        <v>20</v>
      </c>
      <c r="S24" s="223"/>
      <c r="T24" s="223"/>
      <c r="U24" s="223"/>
      <c r="V24" s="81">
        <f>SUM(V15:V23)</f>
        <v>0</v>
      </c>
      <c r="W24" s="81">
        <f t="shared" ref="W24" si="14">SUM(W15:W23)</f>
        <v>0</v>
      </c>
      <c r="X24" s="81">
        <f t="shared" ref="X24" si="15">SUM(X15:X23)</f>
        <v>230.44</v>
      </c>
      <c r="Y24" s="81">
        <f t="shared" ref="Y24" si="16">SUM(Y15:Y23)</f>
        <v>0</v>
      </c>
      <c r="Z24" s="81">
        <f t="shared" ref="Z24" si="17">SUM(Z15:Z23)</f>
        <v>0</v>
      </c>
      <c r="AA24" s="81">
        <f t="shared" ref="AA24" si="18">SUM(AA15:AA23)</f>
        <v>230.44</v>
      </c>
      <c r="AB24" s="81">
        <f t="shared" ref="AB24" si="19">SUM(AB15:AB23)</f>
        <v>2480.48</v>
      </c>
      <c r="AC24" s="81">
        <f t="shared" ref="AC24" si="20">SUM(AC15:AC23)</f>
        <v>2728.5280000000002</v>
      </c>
      <c r="AD24" s="81"/>
      <c r="AE24" s="81">
        <f t="shared" ref="AE24" si="21">SUM(AE15:AE23)</f>
        <v>24804800</v>
      </c>
    </row>
    <row r="25" spans="1:31" ht="16.5" x14ac:dyDescent="0.3">
      <c r="A25" s="186"/>
      <c r="B25" s="182"/>
      <c r="C25" s="186"/>
      <c r="D25" s="186"/>
      <c r="E25" s="187"/>
      <c r="F25" s="187"/>
      <c r="G25" s="187"/>
      <c r="H25" s="187"/>
      <c r="I25" s="187"/>
      <c r="J25" s="183"/>
      <c r="K25" s="183"/>
      <c r="L25" s="183"/>
      <c r="R25" s="186"/>
      <c r="S25" s="182"/>
      <c r="T25" s="186"/>
      <c r="U25" s="186"/>
      <c r="V25" s="187"/>
      <c r="W25" s="187"/>
      <c r="X25" s="187"/>
      <c r="Y25" s="187"/>
      <c r="Z25" s="187"/>
      <c r="AA25" s="183"/>
      <c r="AB25" s="183"/>
      <c r="AC25" s="183"/>
    </row>
    <row r="28" spans="1:31" ht="15" x14ac:dyDescent="0.25">
      <c r="A28" s="224" t="s">
        <v>194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</row>
    <row r="29" spans="1:31" ht="49.5" x14ac:dyDescent="0.2">
      <c r="A29" s="145" t="s">
        <v>50</v>
      </c>
      <c r="B29" s="145" t="s">
        <v>33</v>
      </c>
      <c r="C29" s="145" t="s">
        <v>213</v>
      </c>
      <c r="D29" s="145" t="s">
        <v>64</v>
      </c>
      <c r="E29" s="145" t="s">
        <v>182</v>
      </c>
      <c r="F29" s="145" t="s">
        <v>184</v>
      </c>
      <c r="G29" s="145" t="s">
        <v>185</v>
      </c>
      <c r="H29" s="145" t="s">
        <v>186</v>
      </c>
      <c r="I29" s="145" t="s">
        <v>187</v>
      </c>
      <c r="J29" s="145" t="s">
        <v>188</v>
      </c>
      <c r="K29" s="145" t="s">
        <v>189</v>
      </c>
      <c r="L29" s="145" t="s">
        <v>190</v>
      </c>
      <c r="M29" s="71" t="s">
        <v>61</v>
      </c>
      <c r="N29" s="180" t="s">
        <v>204</v>
      </c>
      <c r="R29" s="145" t="s">
        <v>50</v>
      </c>
      <c r="S29" s="145" t="s">
        <v>33</v>
      </c>
      <c r="T29" s="145" t="s">
        <v>213</v>
      </c>
      <c r="U29" s="145" t="s">
        <v>64</v>
      </c>
      <c r="V29" s="145" t="s">
        <v>182</v>
      </c>
      <c r="W29" s="145" t="s">
        <v>184</v>
      </c>
      <c r="X29" s="145" t="s">
        <v>185</v>
      </c>
      <c r="Y29" s="145" t="s">
        <v>186</v>
      </c>
      <c r="Z29" s="145" t="s">
        <v>187</v>
      </c>
      <c r="AA29" s="145" t="s">
        <v>188</v>
      </c>
      <c r="AB29" s="145" t="s">
        <v>189</v>
      </c>
      <c r="AC29" s="145" t="s">
        <v>190</v>
      </c>
      <c r="AD29" s="71" t="s">
        <v>61</v>
      </c>
      <c r="AE29" s="180" t="s">
        <v>204</v>
      </c>
    </row>
    <row r="30" spans="1:31" ht="16.5" x14ac:dyDescent="0.3">
      <c r="A30" s="146">
        <v>1</v>
      </c>
      <c r="B30" s="170" t="s">
        <v>63</v>
      </c>
      <c r="C30" s="146">
        <v>17</v>
      </c>
      <c r="D30" s="146" t="s">
        <v>57</v>
      </c>
      <c r="E30" s="150">
        <v>107.1</v>
      </c>
      <c r="F30" s="150">
        <v>0</v>
      </c>
      <c r="G30" s="150">
        <v>0</v>
      </c>
      <c r="H30" s="150">
        <v>0</v>
      </c>
      <c r="I30" s="150">
        <v>0</v>
      </c>
      <c r="J30" s="150">
        <v>107.1</v>
      </c>
      <c r="K30" s="171">
        <v>1152.82</v>
      </c>
      <c r="L30" s="171">
        <v>1268.1020000000001</v>
      </c>
      <c r="M30" s="68">
        <v>20000</v>
      </c>
      <c r="N30" s="68">
        <f>ROUND(M30*K30,0)</f>
        <v>23056400</v>
      </c>
      <c r="R30" s="146">
        <v>1</v>
      </c>
      <c r="S30" s="170" t="s">
        <v>191</v>
      </c>
      <c r="T30" s="146">
        <v>17</v>
      </c>
      <c r="U30" s="146" t="s">
        <v>57</v>
      </c>
      <c r="V30" s="150">
        <v>0</v>
      </c>
      <c r="W30" s="150">
        <v>0</v>
      </c>
      <c r="X30" s="150">
        <v>38.520000000000003</v>
      </c>
      <c r="Y30" s="150">
        <v>0</v>
      </c>
      <c r="Z30" s="150">
        <v>0</v>
      </c>
      <c r="AA30" s="150">
        <v>38.520000000000003</v>
      </c>
      <c r="AB30" s="171">
        <v>414.63</v>
      </c>
      <c r="AC30" s="171">
        <v>456.09300000000002</v>
      </c>
      <c r="AD30" s="68">
        <v>10000</v>
      </c>
      <c r="AE30" s="68">
        <f>ROUND(AD30*AB30,0)</f>
        <v>4146300</v>
      </c>
    </row>
    <row r="31" spans="1:31" ht="16.5" x14ac:dyDescent="0.3">
      <c r="A31" s="146">
        <v>2</v>
      </c>
      <c r="B31" s="170" t="s">
        <v>63</v>
      </c>
      <c r="C31" s="146">
        <v>18</v>
      </c>
      <c r="D31" s="146" t="s">
        <v>57</v>
      </c>
      <c r="E31" s="150">
        <v>30.27</v>
      </c>
      <c r="F31" s="150">
        <v>0</v>
      </c>
      <c r="G31" s="150">
        <v>0</v>
      </c>
      <c r="H31" s="150">
        <v>0</v>
      </c>
      <c r="I31" s="150">
        <v>0</v>
      </c>
      <c r="J31" s="150">
        <v>30.27</v>
      </c>
      <c r="K31" s="171">
        <v>325.83</v>
      </c>
      <c r="L31" s="171">
        <v>358.41300000000001</v>
      </c>
      <c r="M31" s="68">
        <v>20000</v>
      </c>
      <c r="N31" s="68">
        <f t="shared" ref="N31:N36" si="22">ROUND(M31*K31,0)</f>
        <v>6516600</v>
      </c>
      <c r="R31" s="146">
        <v>2</v>
      </c>
      <c r="S31" s="170" t="s">
        <v>191</v>
      </c>
      <c r="T31" s="146">
        <v>18</v>
      </c>
      <c r="U31" s="146" t="s">
        <v>57</v>
      </c>
      <c r="V31" s="150">
        <v>0</v>
      </c>
      <c r="W31" s="150">
        <v>0</v>
      </c>
      <c r="X31" s="150">
        <v>14.78</v>
      </c>
      <c r="Y31" s="150">
        <v>0</v>
      </c>
      <c r="Z31" s="150">
        <v>0</v>
      </c>
      <c r="AA31" s="150">
        <v>14.78</v>
      </c>
      <c r="AB31" s="171">
        <v>159.09</v>
      </c>
      <c r="AC31" s="171">
        <v>174.99900000000002</v>
      </c>
      <c r="AD31" s="68">
        <v>10000</v>
      </c>
      <c r="AE31" s="68">
        <f t="shared" ref="AE31:AE36" si="23">ROUND(AD31*AB31,0)</f>
        <v>1590900</v>
      </c>
    </row>
    <row r="32" spans="1:31" ht="16.5" x14ac:dyDescent="0.3">
      <c r="A32" s="146">
        <v>3</v>
      </c>
      <c r="B32" s="170" t="s">
        <v>63</v>
      </c>
      <c r="C32" s="146">
        <v>19</v>
      </c>
      <c r="D32" s="146" t="s">
        <v>57</v>
      </c>
      <c r="E32" s="150">
        <v>51.58</v>
      </c>
      <c r="F32" s="150">
        <v>0</v>
      </c>
      <c r="G32" s="150">
        <v>0</v>
      </c>
      <c r="H32" s="150">
        <v>0</v>
      </c>
      <c r="I32" s="150">
        <v>0</v>
      </c>
      <c r="J32" s="150">
        <v>51.58</v>
      </c>
      <c r="K32" s="171">
        <v>555.21</v>
      </c>
      <c r="L32" s="171">
        <v>610.73100000000011</v>
      </c>
      <c r="M32" s="68">
        <v>20000</v>
      </c>
      <c r="N32" s="68">
        <f t="shared" si="22"/>
        <v>11104200</v>
      </c>
      <c r="R32" s="146">
        <v>3</v>
      </c>
      <c r="S32" s="170" t="s">
        <v>191</v>
      </c>
      <c r="T32" s="146">
        <v>19</v>
      </c>
      <c r="U32" s="146" t="s">
        <v>57</v>
      </c>
      <c r="V32" s="150">
        <v>0</v>
      </c>
      <c r="W32" s="150">
        <v>0</v>
      </c>
      <c r="X32" s="150">
        <v>25.3</v>
      </c>
      <c r="Y32" s="150">
        <v>0</v>
      </c>
      <c r="Z32" s="150">
        <v>0</v>
      </c>
      <c r="AA32" s="150">
        <v>25.3</v>
      </c>
      <c r="AB32" s="171">
        <v>272.33</v>
      </c>
      <c r="AC32" s="171">
        <v>299.56299999999999</v>
      </c>
      <c r="AD32" s="68">
        <v>10000</v>
      </c>
      <c r="AE32" s="68">
        <f t="shared" si="23"/>
        <v>2723300</v>
      </c>
    </row>
    <row r="33" spans="1:31" ht="16.5" x14ac:dyDescent="0.3">
      <c r="A33" s="146">
        <v>4</v>
      </c>
      <c r="B33" s="170" t="s">
        <v>63</v>
      </c>
      <c r="C33" s="146">
        <v>20</v>
      </c>
      <c r="D33" s="146" t="s">
        <v>57</v>
      </c>
      <c r="E33" s="150">
        <v>17.579999999999998</v>
      </c>
      <c r="F33" s="150">
        <v>0</v>
      </c>
      <c r="G33" s="150">
        <v>0</v>
      </c>
      <c r="H33" s="150">
        <v>0</v>
      </c>
      <c r="I33" s="150">
        <v>0</v>
      </c>
      <c r="J33" s="150">
        <v>17.579999999999998</v>
      </c>
      <c r="K33" s="171">
        <v>189.23</v>
      </c>
      <c r="L33" s="171">
        <v>208.15299999999999</v>
      </c>
      <c r="M33" s="68">
        <v>20000</v>
      </c>
      <c r="N33" s="68">
        <f t="shared" si="22"/>
        <v>3784600</v>
      </c>
      <c r="R33" s="146">
        <v>4</v>
      </c>
      <c r="S33" s="170" t="s">
        <v>191</v>
      </c>
      <c r="T33" s="146">
        <v>20</v>
      </c>
      <c r="U33" s="146" t="s">
        <v>57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  <c r="AB33" s="171">
        <v>0</v>
      </c>
      <c r="AC33" s="171">
        <v>0</v>
      </c>
      <c r="AD33" s="68">
        <v>10000</v>
      </c>
      <c r="AE33" s="68">
        <f t="shared" si="23"/>
        <v>0</v>
      </c>
    </row>
    <row r="34" spans="1:31" ht="16.5" x14ac:dyDescent="0.3">
      <c r="A34" s="146">
        <v>5</v>
      </c>
      <c r="B34" s="170" t="s">
        <v>63</v>
      </c>
      <c r="C34" s="146">
        <v>21</v>
      </c>
      <c r="D34" s="146" t="s">
        <v>57</v>
      </c>
      <c r="E34" s="150">
        <v>51.58</v>
      </c>
      <c r="F34" s="150">
        <v>0</v>
      </c>
      <c r="G34" s="150">
        <v>0</v>
      </c>
      <c r="H34" s="150">
        <v>0</v>
      </c>
      <c r="I34" s="150">
        <v>0</v>
      </c>
      <c r="J34" s="150">
        <v>51.58</v>
      </c>
      <c r="K34" s="171">
        <v>555.21</v>
      </c>
      <c r="L34" s="171">
        <v>610.73100000000011</v>
      </c>
      <c r="M34" s="68">
        <v>20000</v>
      </c>
      <c r="N34" s="68">
        <f t="shared" si="22"/>
        <v>11104200</v>
      </c>
      <c r="R34" s="146">
        <v>5</v>
      </c>
      <c r="S34" s="170" t="s">
        <v>191</v>
      </c>
      <c r="T34" s="146">
        <v>21</v>
      </c>
      <c r="U34" s="146" t="s">
        <v>57</v>
      </c>
      <c r="V34" s="150">
        <v>0</v>
      </c>
      <c r="W34" s="150">
        <v>0</v>
      </c>
      <c r="X34" s="150">
        <v>25.3</v>
      </c>
      <c r="Y34" s="150">
        <v>0</v>
      </c>
      <c r="Z34" s="150">
        <v>0</v>
      </c>
      <c r="AA34" s="150">
        <v>25.3</v>
      </c>
      <c r="AB34" s="171">
        <v>272.33</v>
      </c>
      <c r="AC34" s="171">
        <v>299.56299999999999</v>
      </c>
      <c r="AD34" s="68">
        <v>10000</v>
      </c>
      <c r="AE34" s="68">
        <f t="shared" si="23"/>
        <v>2723300</v>
      </c>
    </row>
    <row r="35" spans="1:31" ht="16.5" x14ac:dyDescent="0.3">
      <c r="A35" s="146">
        <v>6</v>
      </c>
      <c r="B35" s="170" t="s">
        <v>63</v>
      </c>
      <c r="C35" s="146">
        <v>22</v>
      </c>
      <c r="D35" s="146" t="s">
        <v>57</v>
      </c>
      <c r="E35" s="150">
        <v>30.27</v>
      </c>
      <c r="F35" s="150">
        <v>0</v>
      </c>
      <c r="G35" s="150">
        <v>0</v>
      </c>
      <c r="H35" s="150">
        <v>0</v>
      </c>
      <c r="I35" s="150">
        <v>0</v>
      </c>
      <c r="J35" s="150">
        <v>30.27</v>
      </c>
      <c r="K35" s="171">
        <v>325.83</v>
      </c>
      <c r="L35" s="171">
        <v>358.41300000000001</v>
      </c>
      <c r="M35" s="68">
        <v>20000</v>
      </c>
      <c r="N35" s="68">
        <f t="shared" si="22"/>
        <v>6516600</v>
      </c>
      <c r="R35" s="146">
        <v>6</v>
      </c>
      <c r="S35" s="170" t="s">
        <v>191</v>
      </c>
      <c r="T35" s="146">
        <v>22</v>
      </c>
      <c r="U35" s="146" t="s">
        <v>57</v>
      </c>
      <c r="V35" s="150">
        <v>0</v>
      </c>
      <c r="W35" s="150">
        <v>0</v>
      </c>
      <c r="X35" s="150">
        <v>14.78</v>
      </c>
      <c r="Y35" s="150">
        <v>0</v>
      </c>
      <c r="Z35" s="150">
        <v>0</v>
      </c>
      <c r="AA35" s="150">
        <v>14.78</v>
      </c>
      <c r="AB35" s="171">
        <v>159.09</v>
      </c>
      <c r="AC35" s="171">
        <v>174.99900000000002</v>
      </c>
      <c r="AD35" s="68">
        <v>10000</v>
      </c>
      <c r="AE35" s="68">
        <f t="shared" si="23"/>
        <v>1590900</v>
      </c>
    </row>
    <row r="36" spans="1:31" ht="16.5" x14ac:dyDescent="0.3">
      <c r="A36" s="146">
        <v>7</v>
      </c>
      <c r="B36" s="170" t="s">
        <v>63</v>
      </c>
      <c r="C36" s="146">
        <v>23</v>
      </c>
      <c r="D36" s="146" t="s">
        <v>57</v>
      </c>
      <c r="E36" s="150">
        <v>107.89</v>
      </c>
      <c r="F36" s="150">
        <v>0</v>
      </c>
      <c r="G36" s="150">
        <v>0</v>
      </c>
      <c r="H36" s="150">
        <v>0</v>
      </c>
      <c r="I36" s="150">
        <v>0</v>
      </c>
      <c r="J36" s="150">
        <v>107.89</v>
      </c>
      <c r="K36" s="171">
        <v>1161.33</v>
      </c>
      <c r="L36" s="171">
        <v>1277.463</v>
      </c>
      <c r="M36" s="68">
        <v>20000</v>
      </c>
      <c r="N36" s="68">
        <f t="shared" si="22"/>
        <v>23226600</v>
      </c>
      <c r="R36" s="146">
        <v>7</v>
      </c>
      <c r="S36" s="170" t="s">
        <v>191</v>
      </c>
      <c r="T36" s="146">
        <v>23</v>
      </c>
      <c r="U36" s="146" t="s">
        <v>57</v>
      </c>
      <c r="V36" s="150">
        <v>0</v>
      </c>
      <c r="W36" s="150">
        <v>0</v>
      </c>
      <c r="X36" s="150">
        <v>53.28</v>
      </c>
      <c r="Y36" s="150">
        <v>0</v>
      </c>
      <c r="Z36" s="150">
        <v>0</v>
      </c>
      <c r="AA36" s="150">
        <v>53.28</v>
      </c>
      <c r="AB36" s="171">
        <v>573.51</v>
      </c>
      <c r="AC36" s="171">
        <v>630.86099999999999</v>
      </c>
      <c r="AD36" s="68">
        <v>10000</v>
      </c>
      <c r="AE36" s="68">
        <f t="shared" si="23"/>
        <v>5735100</v>
      </c>
    </row>
    <row r="37" spans="1:31" ht="16.5" x14ac:dyDescent="0.3">
      <c r="A37" s="223" t="s">
        <v>20</v>
      </c>
      <c r="B37" s="223"/>
      <c r="C37" s="223"/>
      <c r="D37" s="223"/>
      <c r="E37" s="81">
        <f>SUM(E30:E36)</f>
        <v>396.26999999999992</v>
      </c>
      <c r="F37" s="81">
        <f t="shared" ref="F37" si="24">SUM(F30:F36)</f>
        <v>0</v>
      </c>
      <c r="G37" s="81">
        <f t="shared" ref="G37" si="25">SUM(G30:G36)</f>
        <v>0</v>
      </c>
      <c r="H37" s="81">
        <f t="shared" ref="H37" si="26">SUM(H30:H36)</f>
        <v>0</v>
      </c>
      <c r="I37" s="81">
        <f t="shared" ref="I37" si="27">SUM(I30:I36)</f>
        <v>0</v>
      </c>
      <c r="J37" s="81">
        <f t="shared" ref="J37" si="28">SUM(J30:J36)</f>
        <v>396.26999999999992</v>
      </c>
      <c r="K37" s="81">
        <f t="shared" ref="K37" si="29">SUM(K30:K36)</f>
        <v>4265.4599999999991</v>
      </c>
      <c r="L37" s="81">
        <f t="shared" ref="L37" si="30">SUM(L30:L36)</f>
        <v>4692.0060000000003</v>
      </c>
      <c r="M37" s="81"/>
      <c r="N37" s="81">
        <f t="shared" ref="N37" si="31">SUM(N30:N36)</f>
        <v>85309200</v>
      </c>
      <c r="R37" s="223" t="s">
        <v>20</v>
      </c>
      <c r="S37" s="223"/>
      <c r="T37" s="223"/>
      <c r="U37" s="223"/>
      <c r="V37" s="81">
        <f>SUM(V30:V36)</f>
        <v>0</v>
      </c>
      <c r="W37" s="81">
        <f t="shared" ref="W37" si="32">SUM(W30:W36)</f>
        <v>0</v>
      </c>
      <c r="X37" s="81">
        <f t="shared" ref="X37" si="33">SUM(X30:X36)</f>
        <v>171.96</v>
      </c>
      <c r="Y37" s="81">
        <f t="shared" ref="Y37" si="34">SUM(Y30:Y36)</f>
        <v>0</v>
      </c>
      <c r="Z37" s="81">
        <f t="shared" ref="Z37" si="35">SUM(Z30:Z36)</f>
        <v>0</v>
      </c>
      <c r="AA37" s="81">
        <f t="shared" ref="AA37" si="36">SUM(AA30:AA36)</f>
        <v>171.96</v>
      </c>
      <c r="AB37" s="81">
        <f t="shared" ref="AB37" si="37">SUM(AB30:AB36)</f>
        <v>1850.9799999999998</v>
      </c>
      <c r="AC37" s="81">
        <f t="shared" ref="AC37" si="38">SUM(AC30:AC36)</f>
        <v>2036.078</v>
      </c>
      <c r="AD37" s="81"/>
      <c r="AE37" s="81">
        <f t="shared" ref="AE37" si="39">SUM(AE30:AE36)</f>
        <v>18509800</v>
      </c>
    </row>
  </sheetData>
  <mergeCells count="9">
    <mergeCell ref="A37:D37"/>
    <mergeCell ref="R10:U10"/>
    <mergeCell ref="R37:U37"/>
    <mergeCell ref="R24:U24"/>
    <mergeCell ref="A1:AE1"/>
    <mergeCell ref="A13:AE13"/>
    <mergeCell ref="A28:AE28"/>
    <mergeCell ref="A10:D10"/>
    <mergeCell ref="A24:D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094B-4145-453B-BF33-8A0200F20297}">
  <dimension ref="A1"/>
  <sheetViews>
    <sheetView workbookViewId="0">
      <selection activeCell="I18" sqref="I18"/>
    </sheetView>
  </sheetViews>
  <sheetFormatPr defaultRowHeight="14.2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21" t="s">
        <v>33</v>
      </c>
      <c r="B1" s="21" t="s">
        <v>34</v>
      </c>
      <c r="C1" s="21" t="s">
        <v>35</v>
      </c>
      <c r="D1" s="21" t="s">
        <v>36</v>
      </c>
      <c r="E1" s="21" t="s">
        <v>37</v>
      </c>
      <c r="F1" s="21" t="s">
        <v>38</v>
      </c>
    </row>
    <row r="2" spans="1:13" x14ac:dyDescent="0.25">
      <c r="A2" s="21">
        <v>1</v>
      </c>
      <c r="B2" s="21">
        <v>1</v>
      </c>
      <c r="C2" s="21">
        <v>52.05</v>
      </c>
      <c r="D2" s="21">
        <f t="shared" ref="D2:D31" si="0">11.23/2</f>
        <v>5.6150000000000002</v>
      </c>
      <c r="E2" s="21">
        <f t="shared" ref="E2:E39" si="1">2.4*0.6*4</f>
        <v>5.76</v>
      </c>
      <c r="I2" s="21">
        <f t="shared" ref="I2:K2" si="2">C2*10.764</f>
        <v>560.26619999999991</v>
      </c>
      <c r="J2" s="21">
        <f t="shared" si="2"/>
        <v>60.439859999999996</v>
      </c>
      <c r="K2" s="21">
        <f t="shared" si="2"/>
        <v>62.000639999999997</v>
      </c>
      <c r="M2" s="21">
        <f t="shared" ref="M2:M6" si="3">I2+J2+K2</f>
        <v>682.70669999999984</v>
      </c>
    </row>
    <row r="3" spans="1:13" x14ac:dyDescent="0.25">
      <c r="B3" s="21">
        <v>2</v>
      </c>
      <c r="C3" s="21">
        <v>52.05</v>
      </c>
      <c r="D3" s="21">
        <f t="shared" si="0"/>
        <v>5.6150000000000002</v>
      </c>
      <c r="E3" s="21">
        <f t="shared" si="1"/>
        <v>5.76</v>
      </c>
      <c r="I3" s="21">
        <f t="shared" ref="I3:K3" si="4">C3*10.764</f>
        <v>560.26619999999991</v>
      </c>
      <c r="J3" s="21">
        <f t="shared" si="4"/>
        <v>60.439859999999996</v>
      </c>
      <c r="K3" s="21">
        <f t="shared" si="4"/>
        <v>62.000639999999997</v>
      </c>
      <c r="M3" s="21">
        <f t="shared" si="3"/>
        <v>682.70669999999984</v>
      </c>
    </row>
    <row r="4" spans="1:13" x14ac:dyDescent="0.25">
      <c r="A4" s="21">
        <v>2</v>
      </c>
      <c r="B4" s="21">
        <v>1</v>
      </c>
      <c r="C4" s="21">
        <v>52.05</v>
      </c>
      <c r="D4" s="21">
        <f t="shared" si="0"/>
        <v>5.6150000000000002</v>
      </c>
      <c r="E4" s="21">
        <f t="shared" si="1"/>
        <v>5.76</v>
      </c>
      <c r="I4" s="21">
        <f t="shared" ref="I4:K4" si="5">C4*10.764</f>
        <v>560.26619999999991</v>
      </c>
      <c r="J4" s="21">
        <f t="shared" si="5"/>
        <v>60.439859999999996</v>
      </c>
      <c r="K4" s="21">
        <f t="shared" si="5"/>
        <v>62.000639999999997</v>
      </c>
      <c r="M4" s="21">
        <f t="shared" si="3"/>
        <v>682.70669999999984</v>
      </c>
    </row>
    <row r="5" spans="1:13" x14ac:dyDescent="0.25">
      <c r="B5" s="21">
        <v>2</v>
      </c>
      <c r="C5" s="21">
        <v>52.05</v>
      </c>
      <c r="D5" s="21">
        <f t="shared" si="0"/>
        <v>5.6150000000000002</v>
      </c>
      <c r="E5" s="21">
        <f t="shared" si="1"/>
        <v>5.76</v>
      </c>
      <c r="I5" s="21">
        <f t="shared" ref="I5:K5" si="6">C5*10.764</f>
        <v>560.26619999999991</v>
      </c>
      <c r="J5" s="21">
        <f t="shared" si="6"/>
        <v>60.439859999999996</v>
      </c>
      <c r="K5" s="21">
        <f t="shared" si="6"/>
        <v>62.000639999999997</v>
      </c>
      <c r="M5" s="21">
        <f t="shared" si="3"/>
        <v>682.70669999999984</v>
      </c>
    </row>
    <row r="6" spans="1:13" x14ac:dyDescent="0.25">
      <c r="B6" s="21">
        <v>3</v>
      </c>
      <c r="C6" s="21">
        <v>52.05</v>
      </c>
      <c r="D6" s="21">
        <f t="shared" si="0"/>
        <v>5.6150000000000002</v>
      </c>
      <c r="E6" s="21">
        <f t="shared" si="1"/>
        <v>5.76</v>
      </c>
      <c r="I6" s="21">
        <f t="shared" ref="I6:K6" si="7">C6*10.764</f>
        <v>560.26619999999991</v>
      </c>
      <c r="J6" s="21">
        <f t="shared" si="7"/>
        <v>60.439859999999996</v>
      </c>
      <c r="K6" s="21">
        <f t="shared" si="7"/>
        <v>62.000639999999997</v>
      </c>
      <c r="M6" s="21">
        <f t="shared" si="3"/>
        <v>682.70669999999984</v>
      </c>
    </row>
    <row r="7" spans="1:13" x14ac:dyDescent="0.25">
      <c r="B7" s="21">
        <v>4</v>
      </c>
      <c r="C7" s="21">
        <v>52.05</v>
      </c>
      <c r="D7" s="21">
        <f t="shared" si="0"/>
        <v>5.6150000000000002</v>
      </c>
      <c r="E7" s="21">
        <f t="shared" si="1"/>
        <v>5.76</v>
      </c>
      <c r="F7" s="21">
        <f>3.35*1.45</f>
        <v>4.8574999999999999</v>
      </c>
      <c r="I7" s="21">
        <f t="shared" ref="I7:L7" si="8">C7*10.764</f>
        <v>560.26619999999991</v>
      </c>
      <c r="J7" s="21">
        <f t="shared" si="8"/>
        <v>60.439859999999996</v>
      </c>
      <c r="K7" s="21">
        <f t="shared" si="8"/>
        <v>62.000639999999997</v>
      </c>
      <c r="L7" s="21">
        <f t="shared" si="8"/>
        <v>52.286129999999993</v>
      </c>
      <c r="M7" s="21">
        <f>I7+J7+K7+L7</f>
        <v>734.9928299999998</v>
      </c>
    </row>
    <row r="8" spans="1:13" x14ac:dyDescent="0.25">
      <c r="A8" s="21">
        <v>3</v>
      </c>
      <c r="B8" s="21">
        <v>1</v>
      </c>
      <c r="C8" s="21">
        <v>52.05</v>
      </c>
      <c r="D8" s="21">
        <f t="shared" si="0"/>
        <v>5.6150000000000002</v>
      </c>
      <c r="E8" s="21">
        <f t="shared" si="1"/>
        <v>5.76</v>
      </c>
      <c r="I8" s="21">
        <f t="shared" ref="I8:K8" si="9">C8*10.764</f>
        <v>560.26619999999991</v>
      </c>
      <c r="J8" s="21">
        <f t="shared" si="9"/>
        <v>60.439859999999996</v>
      </c>
      <c r="K8" s="21">
        <f t="shared" si="9"/>
        <v>62.000639999999997</v>
      </c>
      <c r="M8" s="21">
        <f t="shared" ref="M8:M55" si="10">I8+J8+K8</f>
        <v>682.70669999999984</v>
      </c>
    </row>
    <row r="9" spans="1:13" x14ac:dyDescent="0.25">
      <c r="B9" s="21">
        <v>2</v>
      </c>
      <c r="C9" s="21">
        <v>52.05</v>
      </c>
      <c r="D9" s="21">
        <f t="shared" si="0"/>
        <v>5.6150000000000002</v>
      </c>
      <c r="E9" s="21">
        <f t="shared" si="1"/>
        <v>5.76</v>
      </c>
      <c r="I9" s="21">
        <f t="shared" ref="I9:K9" si="11">C9*10.764</f>
        <v>560.26619999999991</v>
      </c>
      <c r="J9" s="21">
        <f t="shared" si="11"/>
        <v>60.439859999999996</v>
      </c>
      <c r="K9" s="21">
        <f t="shared" si="11"/>
        <v>62.000639999999997</v>
      </c>
      <c r="M9" s="21">
        <f t="shared" si="10"/>
        <v>682.70669999999984</v>
      </c>
    </row>
    <row r="10" spans="1:13" x14ac:dyDescent="0.25">
      <c r="B10" s="21">
        <v>3</v>
      </c>
      <c r="C10" s="21">
        <v>52.05</v>
      </c>
      <c r="D10" s="21">
        <f t="shared" si="0"/>
        <v>5.6150000000000002</v>
      </c>
      <c r="E10" s="21">
        <f t="shared" si="1"/>
        <v>5.76</v>
      </c>
      <c r="I10" s="21">
        <f t="shared" ref="I10:K10" si="12">C10*10.764</f>
        <v>560.26619999999991</v>
      </c>
      <c r="J10" s="21">
        <f t="shared" si="12"/>
        <v>60.439859999999996</v>
      </c>
      <c r="K10" s="21">
        <f t="shared" si="12"/>
        <v>62.000639999999997</v>
      </c>
      <c r="M10" s="21">
        <f t="shared" si="10"/>
        <v>682.70669999999984</v>
      </c>
    </row>
    <row r="11" spans="1:13" x14ac:dyDescent="0.25">
      <c r="B11" s="21">
        <v>4</v>
      </c>
      <c r="C11" s="21">
        <v>52.05</v>
      </c>
      <c r="D11" s="21">
        <f t="shared" si="0"/>
        <v>5.6150000000000002</v>
      </c>
      <c r="E11" s="21">
        <f t="shared" si="1"/>
        <v>5.76</v>
      </c>
      <c r="I11" s="21">
        <f t="shared" ref="I11:K11" si="13">C11*10.764</f>
        <v>560.26619999999991</v>
      </c>
      <c r="J11" s="21">
        <f t="shared" si="13"/>
        <v>60.439859999999996</v>
      </c>
      <c r="K11" s="21">
        <f t="shared" si="13"/>
        <v>62.000639999999997</v>
      </c>
      <c r="M11" s="21">
        <f t="shared" si="10"/>
        <v>682.70669999999984</v>
      </c>
    </row>
    <row r="12" spans="1:13" x14ac:dyDescent="0.25">
      <c r="A12" s="21">
        <v>4</v>
      </c>
      <c r="B12" s="21">
        <v>1</v>
      </c>
      <c r="C12" s="21">
        <v>52.05</v>
      </c>
      <c r="D12" s="21">
        <f t="shared" si="0"/>
        <v>5.6150000000000002</v>
      </c>
      <c r="E12" s="21">
        <f t="shared" si="1"/>
        <v>5.76</v>
      </c>
      <c r="I12" s="21">
        <f t="shared" ref="I12:K12" si="14">C12*10.764</f>
        <v>560.26619999999991</v>
      </c>
      <c r="J12" s="21">
        <f t="shared" si="14"/>
        <v>60.439859999999996</v>
      </c>
      <c r="K12" s="21">
        <f t="shared" si="14"/>
        <v>62.000639999999997</v>
      </c>
      <c r="M12" s="21">
        <f t="shared" si="10"/>
        <v>682.70669999999984</v>
      </c>
    </row>
    <row r="13" spans="1:13" x14ac:dyDescent="0.25">
      <c r="B13" s="21">
        <v>2</v>
      </c>
      <c r="C13" s="21">
        <v>52.05</v>
      </c>
      <c r="D13" s="21">
        <f t="shared" si="0"/>
        <v>5.6150000000000002</v>
      </c>
      <c r="E13" s="21">
        <f t="shared" si="1"/>
        <v>5.76</v>
      </c>
      <c r="I13" s="21">
        <f t="shared" ref="I13:K13" si="15">C13*10.764</f>
        <v>560.26619999999991</v>
      </c>
      <c r="J13" s="21">
        <f t="shared" si="15"/>
        <v>60.439859999999996</v>
      </c>
      <c r="K13" s="21">
        <f t="shared" si="15"/>
        <v>62.000639999999997</v>
      </c>
      <c r="M13" s="21">
        <f t="shared" si="10"/>
        <v>682.70669999999984</v>
      </c>
    </row>
    <row r="14" spans="1:13" x14ac:dyDescent="0.25">
      <c r="B14" s="21">
        <v>3</v>
      </c>
      <c r="C14" s="21">
        <v>52.05</v>
      </c>
      <c r="D14" s="21">
        <f t="shared" si="0"/>
        <v>5.6150000000000002</v>
      </c>
      <c r="E14" s="21">
        <f t="shared" si="1"/>
        <v>5.76</v>
      </c>
      <c r="I14" s="21">
        <f t="shared" ref="I14:K14" si="16">C14*10.764</f>
        <v>560.26619999999991</v>
      </c>
      <c r="J14" s="21">
        <f t="shared" si="16"/>
        <v>60.439859999999996</v>
      </c>
      <c r="K14" s="21">
        <f t="shared" si="16"/>
        <v>62.000639999999997</v>
      </c>
      <c r="M14" s="21">
        <f t="shared" si="10"/>
        <v>682.70669999999984</v>
      </c>
    </row>
    <row r="15" spans="1:13" x14ac:dyDescent="0.25">
      <c r="B15" s="21">
        <v>4</v>
      </c>
      <c r="C15" s="21">
        <v>52.05</v>
      </c>
      <c r="D15" s="21">
        <f t="shared" si="0"/>
        <v>5.6150000000000002</v>
      </c>
      <c r="E15" s="21">
        <f t="shared" si="1"/>
        <v>5.76</v>
      </c>
      <c r="I15" s="21">
        <f t="shared" ref="I15:K15" si="17">C15*10.764</f>
        <v>560.26619999999991</v>
      </c>
      <c r="J15" s="21">
        <f t="shared" si="17"/>
        <v>60.439859999999996</v>
      </c>
      <c r="K15" s="21">
        <f t="shared" si="17"/>
        <v>62.000639999999997</v>
      </c>
      <c r="M15" s="21">
        <f t="shared" si="10"/>
        <v>682.70669999999984</v>
      </c>
    </row>
    <row r="16" spans="1:13" x14ac:dyDescent="0.25">
      <c r="A16" s="21">
        <v>5</v>
      </c>
      <c r="B16" s="21">
        <v>1</v>
      </c>
      <c r="C16" s="21">
        <v>52.05</v>
      </c>
      <c r="D16" s="21">
        <f t="shared" si="0"/>
        <v>5.6150000000000002</v>
      </c>
      <c r="E16" s="21">
        <f t="shared" si="1"/>
        <v>5.76</v>
      </c>
      <c r="I16" s="21">
        <f t="shared" ref="I16:K16" si="18">C16*10.764</f>
        <v>560.26619999999991</v>
      </c>
      <c r="J16" s="21">
        <f t="shared" si="18"/>
        <v>60.439859999999996</v>
      </c>
      <c r="K16" s="21">
        <f t="shared" si="18"/>
        <v>62.000639999999997</v>
      </c>
      <c r="M16" s="21">
        <f t="shared" si="10"/>
        <v>682.70669999999984</v>
      </c>
    </row>
    <row r="17" spans="1:13" x14ac:dyDescent="0.25">
      <c r="B17" s="21">
        <v>2</v>
      </c>
      <c r="C17" s="21">
        <v>52.05</v>
      </c>
      <c r="D17" s="21">
        <f t="shared" si="0"/>
        <v>5.6150000000000002</v>
      </c>
      <c r="E17" s="21">
        <f t="shared" si="1"/>
        <v>5.76</v>
      </c>
      <c r="I17" s="21">
        <f t="shared" ref="I17:K17" si="19">C17*10.764</f>
        <v>560.26619999999991</v>
      </c>
      <c r="J17" s="21">
        <f t="shared" si="19"/>
        <v>60.439859999999996</v>
      </c>
      <c r="K17" s="21">
        <f t="shared" si="19"/>
        <v>62.000639999999997</v>
      </c>
      <c r="M17" s="21">
        <f t="shared" si="10"/>
        <v>682.70669999999984</v>
      </c>
    </row>
    <row r="18" spans="1:13" x14ac:dyDescent="0.25">
      <c r="B18" s="21">
        <v>3</v>
      </c>
      <c r="C18" s="21">
        <v>52.05</v>
      </c>
      <c r="D18" s="21">
        <f t="shared" si="0"/>
        <v>5.6150000000000002</v>
      </c>
      <c r="E18" s="21">
        <f t="shared" si="1"/>
        <v>5.76</v>
      </c>
      <c r="I18" s="21">
        <f t="shared" ref="I18:K18" si="20">C18*10.764</f>
        <v>560.26619999999991</v>
      </c>
      <c r="J18" s="21">
        <f t="shared" si="20"/>
        <v>60.439859999999996</v>
      </c>
      <c r="K18" s="21">
        <f t="shared" si="20"/>
        <v>62.000639999999997</v>
      </c>
      <c r="M18" s="21">
        <f t="shared" si="10"/>
        <v>682.70669999999984</v>
      </c>
    </row>
    <row r="19" spans="1:13" x14ac:dyDescent="0.25">
      <c r="B19" s="21">
        <v>4</v>
      </c>
      <c r="C19" s="21">
        <v>52.05</v>
      </c>
      <c r="D19" s="21">
        <f t="shared" si="0"/>
        <v>5.6150000000000002</v>
      </c>
      <c r="E19" s="21">
        <f t="shared" si="1"/>
        <v>5.76</v>
      </c>
      <c r="I19" s="21">
        <f t="shared" ref="I19:K19" si="21">C19*10.764</f>
        <v>560.26619999999991</v>
      </c>
      <c r="J19" s="21">
        <f t="shared" si="21"/>
        <v>60.439859999999996</v>
      </c>
      <c r="K19" s="21">
        <f t="shared" si="21"/>
        <v>62.000639999999997</v>
      </c>
      <c r="M19" s="21">
        <f t="shared" si="10"/>
        <v>682.70669999999984</v>
      </c>
    </row>
    <row r="20" spans="1:13" x14ac:dyDescent="0.25">
      <c r="A20" s="21">
        <v>6</v>
      </c>
      <c r="B20" s="21">
        <v>1</v>
      </c>
      <c r="C20" s="21">
        <v>52.05</v>
      </c>
      <c r="D20" s="21">
        <f t="shared" si="0"/>
        <v>5.6150000000000002</v>
      </c>
      <c r="E20" s="21">
        <f t="shared" si="1"/>
        <v>5.76</v>
      </c>
      <c r="I20" s="21">
        <f t="shared" ref="I20:K20" si="22">C20*10.764</f>
        <v>560.26619999999991</v>
      </c>
      <c r="J20" s="21">
        <f t="shared" si="22"/>
        <v>60.439859999999996</v>
      </c>
      <c r="K20" s="21">
        <f t="shared" si="22"/>
        <v>62.000639999999997</v>
      </c>
      <c r="M20" s="21">
        <f t="shared" si="10"/>
        <v>682.70669999999984</v>
      </c>
    </row>
    <row r="21" spans="1:13" ht="15.75" customHeight="1" x14ac:dyDescent="0.25">
      <c r="B21" s="21">
        <v>2</v>
      </c>
      <c r="C21" s="21">
        <v>52.05</v>
      </c>
      <c r="D21" s="21">
        <f t="shared" si="0"/>
        <v>5.6150000000000002</v>
      </c>
      <c r="E21" s="21">
        <f t="shared" si="1"/>
        <v>5.76</v>
      </c>
      <c r="I21" s="21">
        <f t="shared" ref="I21:K21" si="23">C21*10.764</f>
        <v>560.26619999999991</v>
      </c>
      <c r="J21" s="21">
        <f t="shared" si="23"/>
        <v>60.439859999999996</v>
      </c>
      <c r="K21" s="21">
        <f t="shared" si="23"/>
        <v>62.000639999999997</v>
      </c>
      <c r="M21" s="21">
        <f t="shared" si="10"/>
        <v>682.70669999999984</v>
      </c>
    </row>
    <row r="22" spans="1:13" ht="15.75" customHeight="1" x14ac:dyDescent="0.25">
      <c r="B22" s="21">
        <v>3</v>
      </c>
      <c r="C22" s="21">
        <v>52.05</v>
      </c>
      <c r="D22" s="21">
        <f t="shared" si="0"/>
        <v>5.6150000000000002</v>
      </c>
      <c r="E22" s="21">
        <f t="shared" si="1"/>
        <v>5.76</v>
      </c>
      <c r="I22" s="21">
        <f t="shared" ref="I22:K22" si="24">C22*10.764</f>
        <v>560.26619999999991</v>
      </c>
      <c r="J22" s="21">
        <f t="shared" si="24"/>
        <v>60.439859999999996</v>
      </c>
      <c r="K22" s="21">
        <f t="shared" si="24"/>
        <v>62.000639999999997</v>
      </c>
      <c r="M22" s="21">
        <f t="shared" si="10"/>
        <v>682.70669999999984</v>
      </c>
    </row>
    <row r="23" spans="1:13" ht="15.75" customHeight="1" x14ac:dyDescent="0.25">
      <c r="B23" s="21">
        <v>4</v>
      </c>
      <c r="C23" s="21">
        <v>52.05</v>
      </c>
      <c r="D23" s="21">
        <f t="shared" si="0"/>
        <v>5.6150000000000002</v>
      </c>
      <c r="E23" s="21">
        <f t="shared" si="1"/>
        <v>5.76</v>
      </c>
      <c r="I23" s="21">
        <f t="shared" ref="I23:K23" si="25">C23*10.764</f>
        <v>560.26619999999991</v>
      </c>
      <c r="J23" s="21">
        <f t="shared" si="25"/>
        <v>60.439859999999996</v>
      </c>
      <c r="K23" s="21">
        <f t="shared" si="25"/>
        <v>62.000639999999997</v>
      </c>
      <c r="M23" s="21">
        <f t="shared" si="10"/>
        <v>682.70669999999984</v>
      </c>
    </row>
    <row r="24" spans="1:13" ht="15.75" customHeight="1" x14ac:dyDescent="0.25">
      <c r="A24" s="21">
        <v>7</v>
      </c>
      <c r="B24" s="21">
        <v>1</v>
      </c>
      <c r="C24" s="21">
        <v>52.05</v>
      </c>
      <c r="D24" s="21">
        <f t="shared" si="0"/>
        <v>5.6150000000000002</v>
      </c>
      <c r="E24" s="21">
        <f t="shared" si="1"/>
        <v>5.76</v>
      </c>
      <c r="I24" s="21">
        <f t="shared" ref="I24:K24" si="26">C24*10.764</f>
        <v>560.26619999999991</v>
      </c>
      <c r="J24" s="21">
        <f t="shared" si="26"/>
        <v>60.439859999999996</v>
      </c>
      <c r="K24" s="21">
        <f t="shared" si="26"/>
        <v>62.000639999999997</v>
      </c>
      <c r="M24" s="21">
        <f t="shared" si="10"/>
        <v>682.70669999999984</v>
      </c>
    </row>
    <row r="25" spans="1:13" ht="15.75" customHeight="1" x14ac:dyDescent="0.25">
      <c r="B25" s="21">
        <v>2</v>
      </c>
      <c r="C25" s="21">
        <v>52.05</v>
      </c>
      <c r="D25" s="21">
        <f t="shared" si="0"/>
        <v>5.6150000000000002</v>
      </c>
      <c r="E25" s="21">
        <f t="shared" si="1"/>
        <v>5.76</v>
      </c>
      <c r="I25" s="21">
        <f t="shared" ref="I25:K25" si="27">C25*10.764</f>
        <v>560.26619999999991</v>
      </c>
      <c r="J25" s="21">
        <f t="shared" si="27"/>
        <v>60.439859999999996</v>
      </c>
      <c r="K25" s="21">
        <f t="shared" si="27"/>
        <v>62.000639999999997</v>
      </c>
      <c r="M25" s="21">
        <f t="shared" si="10"/>
        <v>682.70669999999984</v>
      </c>
    </row>
    <row r="26" spans="1:13" ht="15.75" customHeight="1" x14ac:dyDescent="0.25">
      <c r="B26" s="21">
        <v>3</v>
      </c>
      <c r="C26" s="21">
        <v>52.05</v>
      </c>
      <c r="D26" s="21">
        <f t="shared" si="0"/>
        <v>5.6150000000000002</v>
      </c>
      <c r="E26" s="21">
        <f t="shared" si="1"/>
        <v>5.76</v>
      </c>
      <c r="I26" s="21">
        <f t="shared" ref="I26:K26" si="28">C26*10.764</f>
        <v>560.26619999999991</v>
      </c>
      <c r="J26" s="21">
        <f t="shared" si="28"/>
        <v>60.439859999999996</v>
      </c>
      <c r="K26" s="21">
        <f t="shared" si="28"/>
        <v>62.000639999999997</v>
      </c>
      <c r="M26" s="21">
        <f t="shared" si="10"/>
        <v>682.70669999999984</v>
      </c>
    </row>
    <row r="27" spans="1:13" ht="15.75" customHeight="1" x14ac:dyDescent="0.25">
      <c r="B27" s="21">
        <v>4</v>
      </c>
      <c r="C27" s="21">
        <v>52.05</v>
      </c>
      <c r="D27" s="21">
        <f t="shared" si="0"/>
        <v>5.6150000000000002</v>
      </c>
      <c r="E27" s="21">
        <f t="shared" si="1"/>
        <v>5.76</v>
      </c>
      <c r="I27" s="21">
        <f t="shared" ref="I27:K27" si="29">C27*10.764</f>
        <v>560.26619999999991</v>
      </c>
      <c r="J27" s="21">
        <f t="shared" si="29"/>
        <v>60.439859999999996</v>
      </c>
      <c r="K27" s="21">
        <f t="shared" si="29"/>
        <v>62.000639999999997</v>
      </c>
      <c r="M27" s="21">
        <f t="shared" si="10"/>
        <v>682.70669999999984</v>
      </c>
    </row>
    <row r="28" spans="1:13" ht="15.75" customHeight="1" x14ac:dyDescent="0.25">
      <c r="A28" s="21">
        <v>8</v>
      </c>
      <c r="B28" s="21">
        <v>1</v>
      </c>
      <c r="C28" s="21">
        <v>52.05</v>
      </c>
      <c r="D28" s="21">
        <f t="shared" si="0"/>
        <v>5.6150000000000002</v>
      </c>
      <c r="E28" s="21">
        <f t="shared" si="1"/>
        <v>5.76</v>
      </c>
      <c r="I28" s="21">
        <f t="shared" ref="I28:K28" si="30">C28*10.764</f>
        <v>560.26619999999991</v>
      </c>
      <c r="J28" s="21">
        <f t="shared" si="30"/>
        <v>60.439859999999996</v>
      </c>
      <c r="K28" s="21">
        <f t="shared" si="30"/>
        <v>62.000639999999997</v>
      </c>
      <c r="M28" s="21">
        <f t="shared" si="10"/>
        <v>682.70669999999984</v>
      </c>
    </row>
    <row r="29" spans="1:13" ht="15.75" customHeight="1" x14ac:dyDescent="0.25">
      <c r="B29" s="21">
        <v>2</v>
      </c>
      <c r="C29" s="21">
        <v>52.05</v>
      </c>
      <c r="D29" s="21">
        <f t="shared" si="0"/>
        <v>5.6150000000000002</v>
      </c>
      <c r="E29" s="21">
        <f t="shared" si="1"/>
        <v>5.76</v>
      </c>
      <c r="I29" s="21">
        <f t="shared" ref="I29:K29" si="31">C29*10.764</f>
        <v>560.26619999999991</v>
      </c>
      <c r="J29" s="21">
        <f t="shared" si="31"/>
        <v>60.439859999999996</v>
      </c>
      <c r="K29" s="21">
        <f t="shared" si="31"/>
        <v>62.000639999999997</v>
      </c>
      <c r="M29" s="21">
        <f t="shared" si="10"/>
        <v>682.70669999999984</v>
      </c>
    </row>
    <row r="30" spans="1:13" ht="15.75" customHeight="1" x14ac:dyDescent="0.25">
      <c r="B30" s="21">
        <v>3</v>
      </c>
      <c r="C30" s="21">
        <v>52.05</v>
      </c>
      <c r="D30" s="21">
        <f t="shared" si="0"/>
        <v>5.6150000000000002</v>
      </c>
      <c r="E30" s="21">
        <f t="shared" si="1"/>
        <v>5.76</v>
      </c>
      <c r="I30" s="21">
        <f t="shared" ref="I30:K30" si="32">C30*10.764</f>
        <v>560.26619999999991</v>
      </c>
      <c r="J30" s="21">
        <f t="shared" si="32"/>
        <v>60.439859999999996</v>
      </c>
      <c r="K30" s="21">
        <f t="shared" si="32"/>
        <v>62.000639999999997</v>
      </c>
      <c r="M30" s="21">
        <f t="shared" si="10"/>
        <v>682.70669999999984</v>
      </c>
    </row>
    <row r="31" spans="1:13" ht="15.75" customHeight="1" x14ac:dyDescent="0.25">
      <c r="B31" s="21">
        <v>4</v>
      </c>
      <c r="C31" s="21">
        <v>52.05</v>
      </c>
      <c r="D31" s="21">
        <f t="shared" si="0"/>
        <v>5.6150000000000002</v>
      </c>
      <c r="E31" s="21">
        <f t="shared" si="1"/>
        <v>5.76</v>
      </c>
      <c r="I31" s="21">
        <f t="shared" ref="I31:K31" si="33">C31*10.764</f>
        <v>560.26619999999991</v>
      </c>
      <c r="J31" s="21">
        <f t="shared" si="33"/>
        <v>60.439859999999996</v>
      </c>
      <c r="K31" s="21">
        <f t="shared" si="33"/>
        <v>62.000639999999997</v>
      </c>
      <c r="M31" s="21">
        <f t="shared" si="10"/>
        <v>682.70669999999984</v>
      </c>
    </row>
    <row r="32" spans="1:13" ht="15.75" customHeight="1" x14ac:dyDescent="0.25">
      <c r="A32" s="21">
        <v>9</v>
      </c>
      <c r="B32" s="21">
        <v>1</v>
      </c>
      <c r="C32" s="21">
        <f t="shared" ref="C32:C39" si="34">55.81</f>
        <v>55.81</v>
      </c>
      <c r="D32" s="21">
        <f t="shared" ref="D32:D39" si="35">(3.35*0.95)+(3.1*1.1)</f>
        <v>6.5925000000000011</v>
      </c>
      <c r="E32" s="21">
        <f t="shared" si="1"/>
        <v>5.76</v>
      </c>
      <c r="I32" s="21">
        <f t="shared" ref="I32:K32" si="36">C32*10.764</f>
        <v>600.73883999999998</v>
      </c>
      <c r="J32" s="21">
        <f t="shared" si="36"/>
        <v>70.961670000000012</v>
      </c>
      <c r="K32" s="21">
        <f t="shared" si="36"/>
        <v>62.000639999999997</v>
      </c>
      <c r="M32" s="21">
        <f t="shared" si="10"/>
        <v>733.70114999999998</v>
      </c>
    </row>
    <row r="33" spans="1:13" ht="15.75" customHeight="1" x14ac:dyDescent="0.25">
      <c r="B33" s="21">
        <v>2</v>
      </c>
      <c r="C33" s="21">
        <f t="shared" si="34"/>
        <v>55.81</v>
      </c>
      <c r="D33" s="21">
        <f t="shared" si="35"/>
        <v>6.5925000000000011</v>
      </c>
      <c r="E33" s="21">
        <f t="shared" si="1"/>
        <v>5.76</v>
      </c>
      <c r="I33" s="21">
        <f t="shared" ref="I33:K33" si="37">C33*10.764</f>
        <v>600.73883999999998</v>
      </c>
      <c r="J33" s="21">
        <f t="shared" si="37"/>
        <v>70.961670000000012</v>
      </c>
      <c r="K33" s="21">
        <f t="shared" si="37"/>
        <v>62.000639999999997</v>
      </c>
      <c r="M33" s="21">
        <f t="shared" si="10"/>
        <v>733.70114999999998</v>
      </c>
    </row>
    <row r="34" spans="1:13" ht="15.75" customHeight="1" x14ac:dyDescent="0.25">
      <c r="B34" s="21">
        <v>3</v>
      </c>
      <c r="C34" s="21">
        <f t="shared" si="34"/>
        <v>55.81</v>
      </c>
      <c r="D34" s="21">
        <f t="shared" si="35"/>
        <v>6.5925000000000011</v>
      </c>
      <c r="E34" s="21">
        <f t="shared" si="1"/>
        <v>5.76</v>
      </c>
      <c r="I34" s="21">
        <f t="shared" ref="I34:K34" si="38">C34*10.764</f>
        <v>600.73883999999998</v>
      </c>
      <c r="J34" s="21">
        <f t="shared" si="38"/>
        <v>70.961670000000012</v>
      </c>
      <c r="K34" s="21">
        <f t="shared" si="38"/>
        <v>62.000639999999997</v>
      </c>
      <c r="M34" s="21">
        <f t="shared" si="10"/>
        <v>733.70114999999998</v>
      </c>
    </row>
    <row r="35" spans="1:13" ht="15.75" customHeight="1" x14ac:dyDescent="0.25">
      <c r="B35" s="21">
        <v>4</v>
      </c>
      <c r="C35" s="21">
        <f t="shared" si="34"/>
        <v>55.81</v>
      </c>
      <c r="D35" s="21">
        <f t="shared" si="35"/>
        <v>6.5925000000000011</v>
      </c>
      <c r="E35" s="21">
        <f t="shared" si="1"/>
        <v>5.76</v>
      </c>
      <c r="I35" s="21">
        <f t="shared" ref="I35:K35" si="39">C35*10.764</f>
        <v>600.73883999999998</v>
      </c>
      <c r="J35" s="21">
        <f t="shared" si="39"/>
        <v>70.961670000000012</v>
      </c>
      <c r="K35" s="21">
        <f t="shared" si="39"/>
        <v>62.000639999999997</v>
      </c>
      <c r="M35" s="21">
        <f t="shared" si="10"/>
        <v>733.70114999999998</v>
      </c>
    </row>
    <row r="36" spans="1:13" ht="15.75" customHeight="1" x14ac:dyDescent="0.25">
      <c r="A36" s="21">
        <v>10</v>
      </c>
      <c r="B36" s="21">
        <v>1</v>
      </c>
      <c r="C36" s="21">
        <f t="shared" si="34"/>
        <v>55.81</v>
      </c>
      <c r="D36" s="21">
        <f t="shared" si="35"/>
        <v>6.5925000000000011</v>
      </c>
      <c r="E36" s="21">
        <f t="shared" si="1"/>
        <v>5.76</v>
      </c>
      <c r="I36" s="21">
        <f t="shared" ref="I36:K36" si="40">C36*10.764</f>
        <v>600.73883999999998</v>
      </c>
      <c r="J36" s="21">
        <f t="shared" si="40"/>
        <v>70.961670000000012</v>
      </c>
      <c r="K36" s="21">
        <f t="shared" si="40"/>
        <v>62.000639999999997</v>
      </c>
      <c r="M36" s="21">
        <f t="shared" si="10"/>
        <v>733.70114999999998</v>
      </c>
    </row>
    <row r="37" spans="1:13" ht="15.75" customHeight="1" x14ac:dyDescent="0.25">
      <c r="B37" s="21">
        <v>2</v>
      </c>
      <c r="C37" s="21">
        <f t="shared" si="34"/>
        <v>55.81</v>
      </c>
      <c r="D37" s="21">
        <f t="shared" si="35"/>
        <v>6.5925000000000011</v>
      </c>
      <c r="E37" s="21">
        <f t="shared" si="1"/>
        <v>5.76</v>
      </c>
      <c r="I37" s="21">
        <f t="shared" ref="I37:K37" si="41">C37*10.764</f>
        <v>600.73883999999998</v>
      </c>
      <c r="J37" s="21">
        <f t="shared" si="41"/>
        <v>70.961670000000012</v>
      </c>
      <c r="K37" s="21">
        <f t="shared" si="41"/>
        <v>62.000639999999997</v>
      </c>
      <c r="M37" s="21">
        <f t="shared" si="10"/>
        <v>733.70114999999998</v>
      </c>
    </row>
    <row r="38" spans="1:13" ht="15.75" customHeight="1" x14ac:dyDescent="0.25">
      <c r="B38" s="21">
        <v>3</v>
      </c>
      <c r="C38" s="21">
        <f t="shared" si="34"/>
        <v>55.81</v>
      </c>
      <c r="D38" s="21">
        <f t="shared" si="35"/>
        <v>6.5925000000000011</v>
      </c>
      <c r="E38" s="21">
        <f t="shared" si="1"/>
        <v>5.76</v>
      </c>
      <c r="I38" s="21">
        <f t="shared" ref="I38:K38" si="42">C38*10.764</f>
        <v>600.73883999999998</v>
      </c>
      <c r="J38" s="21">
        <f t="shared" si="42"/>
        <v>70.961670000000012</v>
      </c>
      <c r="K38" s="21">
        <f t="shared" si="42"/>
        <v>62.000639999999997</v>
      </c>
      <c r="M38" s="21">
        <f t="shared" si="10"/>
        <v>733.70114999999998</v>
      </c>
    </row>
    <row r="39" spans="1:13" ht="15.75" customHeight="1" x14ac:dyDescent="0.25">
      <c r="B39" s="21">
        <v>4</v>
      </c>
      <c r="C39" s="21">
        <f t="shared" si="34"/>
        <v>55.81</v>
      </c>
      <c r="D39" s="21">
        <f t="shared" si="35"/>
        <v>6.5925000000000011</v>
      </c>
      <c r="E39" s="21">
        <f t="shared" si="1"/>
        <v>5.76</v>
      </c>
      <c r="I39" s="21">
        <f t="shared" ref="I39:K39" si="43">C39*10.764</f>
        <v>600.73883999999998</v>
      </c>
      <c r="J39" s="21">
        <f t="shared" si="43"/>
        <v>70.961670000000012</v>
      </c>
      <c r="K39" s="21">
        <f t="shared" si="43"/>
        <v>62.000639999999997</v>
      </c>
      <c r="M39" s="21">
        <f t="shared" si="10"/>
        <v>733.70114999999998</v>
      </c>
    </row>
    <row r="40" spans="1:13" ht="15.75" customHeight="1" x14ac:dyDescent="0.25">
      <c r="A40" s="21">
        <v>11</v>
      </c>
      <c r="B40" s="21">
        <v>1</v>
      </c>
      <c r="C40" s="21">
        <f t="shared" ref="C40:C43" si="44">61.95</f>
        <v>61.95</v>
      </c>
      <c r="D40" s="21">
        <f t="shared" ref="D40:D44" si="45">(3.2*0.95)+(3.1*1.1)</f>
        <v>6.4500000000000011</v>
      </c>
      <c r="E40" s="21">
        <f t="shared" ref="E40:E55" si="46">2.4*0.6*3</f>
        <v>4.32</v>
      </c>
      <c r="I40" s="21">
        <f t="shared" ref="I40:K40" si="47">C40*10.764</f>
        <v>666.82979999999998</v>
      </c>
      <c r="J40" s="21">
        <f t="shared" si="47"/>
        <v>69.427800000000005</v>
      </c>
      <c r="K40" s="21">
        <f t="shared" si="47"/>
        <v>46.500480000000003</v>
      </c>
      <c r="M40" s="21">
        <f t="shared" si="10"/>
        <v>782.75808000000006</v>
      </c>
    </row>
    <row r="41" spans="1:13" ht="15.75" customHeight="1" x14ac:dyDescent="0.25">
      <c r="B41" s="21">
        <v>2</v>
      </c>
      <c r="C41" s="21">
        <f t="shared" si="44"/>
        <v>61.95</v>
      </c>
      <c r="D41" s="21">
        <f t="shared" si="45"/>
        <v>6.4500000000000011</v>
      </c>
      <c r="E41" s="21">
        <f t="shared" si="46"/>
        <v>4.32</v>
      </c>
      <c r="I41" s="21">
        <f t="shared" ref="I41:K41" si="48">C41*10.764</f>
        <v>666.82979999999998</v>
      </c>
      <c r="J41" s="21">
        <f t="shared" si="48"/>
        <v>69.427800000000005</v>
      </c>
      <c r="K41" s="21">
        <f t="shared" si="48"/>
        <v>46.500480000000003</v>
      </c>
      <c r="M41" s="21">
        <f t="shared" si="10"/>
        <v>782.75808000000006</v>
      </c>
    </row>
    <row r="42" spans="1:13" ht="15.75" customHeight="1" x14ac:dyDescent="0.25">
      <c r="B42" s="21">
        <v>3</v>
      </c>
      <c r="C42" s="21">
        <f t="shared" si="44"/>
        <v>61.95</v>
      </c>
      <c r="D42" s="21">
        <f t="shared" si="45"/>
        <v>6.4500000000000011</v>
      </c>
      <c r="E42" s="21">
        <f t="shared" si="46"/>
        <v>4.32</v>
      </c>
      <c r="I42" s="21">
        <f t="shared" ref="I42:K42" si="49">C42*10.764</f>
        <v>666.82979999999998</v>
      </c>
      <c r="J42" s="21">
        <f t="shared" si="49"/>
        <v>69.427800000000005</v>
      </c>
      <c r="K42" s="21">
        <f t="shared" si="49"/>
        <v>46.500480000000003</v>
      </c>
      <c r="M42" s="21">
        <f t="shared" si="10"/>
        <v>782.75808000000006</v>
      </c>
    </row>
    <row r="43" spans="1:13" ht="15.75" customHeight="1" x14ac:dyDescent="0.25">
      <c r="B43" s="21">
        <v>4</v>
      </c>
      <c r="C43" s="21">
        <f t="shared" si="44"/>
        <v>61.95</v>
      </c>
      <c r="D43" s="21">
        <f t="shared" si="45"/>
        <v>6.4500000000000011</v>
      </c>
      <c r="E43" s="21">
        <f t="shared" si="46"/>
        <v>4.32</v>
      </c>
      <c r="I43" s="21">
        <f t="shared" ref="I43:K43" si="50">C43*10.764</f>
        <v>666.82979999999998</v>
      </c>
      <c r="J43" s="21">
        <f t="shared" si="50"/>
        <v>69.427800000000005</v>
      </c>
      <c r="K43" s="21">
        <f t="shared" si="50"/>
        <v>46.500480000000003</v>
      </c>
      <c r="M43" s="21">
        <f t="shared" si="10"/>
        <v>782.75808000000006</v>
      </c>
    </row>
    <row r="44" spans="1:13" ht="15.75" customHeight="1" x14ac:dyDescent="0.25">
      <c r="A44" s="21">
        <v>12</v>
      </c>
      <c r="B44" s="21">
        <v>1</v>
      </c>
      <c r="C44" s="21">
        <f>61.05</f>
        <v>61.05</v>
      </c>
      <c r="D44" s="21">
        <f t="shared" si="45"/>
        <v>6.4500000000000011</v>
      </c>
      <c r="E44" s="21">
        <f t="shared" si="46"/>
        <v>4.32</v>
      </c>
      <c r="I44" s="21">
        <f t="shared" ref="I44:K44" si="51">C44*10.764</f>
        <v>657.14219999999989</v>
      </c>
      <c r="J44" s="21">
        <f t="shared" si="51"/>
        <v>69.427800000000005</v>
      </c>
      <c r="K44" s="21">
        <f t="shared" si="51"/>
        <v>46.500480000000003</v>
      </c>
      <c r="M44" s="21">
        <f t="shared" si="10"/>
        <v>773.07047999999998</v>
      </c>
    </row>
    <row r="45" spans="1:13" ht="15.75" customHeight="1" x14ac:dyDescent="0.25">
      <c r="B45" s="21">
        <v>2</v>
      </c>
      <c r="C45" s="21">
        <f t="shared" ref="C45:C46" si="52">63.29</f>
        <v>63.29</v>
      </c>
      <c r="D45" s="21">
        <f t="shared" ref="D45:D46" si="53">(3.2*1.1)+(3.1*1.1)</f>
        <v>6.9300000000000015</v>
      </c>
      <c r="E45" s="21">
        <f t="shared" si="46"/>
        <v>4.32</v>
      </c>
      <c r="I45" s="21">
        <f t="shared" ref="I45:K45" si="54">C45*10.764</f>
        <v>681.25355999999999</v>
      </c>
      <c r="J45" s="21">
        <f t="shared" si="54"/>
        <v>74.594520000000017</v>
      </c>
      <c r="K45" s="21">
        <f t="shared" si="54"/>
        <v>46.500480000000003</v>
      </c>
      <c r="M45" s="21">
        <f t="shared" si="10"/>
        <v>802.34856000000002</v>
      </c>
    </row>
    <row r="46" spans="1:13" ht="15.75" customHeight="1" x14ac:dyDescent="0.25">
      <c r="B46" s="21">
        <v>3</v>
      </c>
      <c r="C46" s="21">
        <f t="shared" si="52"/>
        <v>63.29</v>
      </c>
      <c r="D46" s="21">
        <f t="shared" si="53"/>
        <v>6.9300000000000015</v>
      </c>
      <c r="E46" s="21">
        <f t="shared" si="46"/>
        <v>4.32</v>
      </c>
      <c r="I46" s="21">
        <f t="shared" ref="I46:K46" si="55">C46*10.764</f>
        <v>681.25355999999999</v>
      </c>
      <c r="J46" s="21">
        <f t="shared" si="55"/>
        <v>74.594520000000017</v>
      </c>
      <c r="K46" s="21">
        <f t="shared" si="55"/>
        <v>46.500480000000003</v>
      </c>
      <c r="M46" s="21">
        <f t="shared" si="10"/>
        <v>802.34856000000002</v>
      </c>
    </row>
    <row r="47" spans="1:13" ht="15.75" customHeight="1" x14ac:dyDescent="0.25">
      <c r="B47" s="21">
        <v>4</v>
      </c>
      <c r="C47" s="21">
        <f>61.05</f>
        <v>61.05</v>
      </c>
      <c r="D47" s="21">
        <f>(3.2*0.95)+(3.1*1.1)</f>
        <v>6.4500000000000011</v>
      </c>
      <c r="E47" s="21">
        <f t="shared" si="46"/>
        <v>4.32</v>
      </c>
      <c r="H47" s="21" t="s">
        <v>39</v>
      </c>
      <c r="I47" s="21">
        <f t="shared" ref="I47:K47" si="56">C47*10.764</f>
        <v>657.14219999999989</v>
      </c>
      <c r="J47" s="21">
        <f t="shared" si="56"/>
        <v>69.427800000000005</v>
      </c>
      <c r="K47" s="21">
        <f t="shared" si="56"/>
        <v>46.500480000000003</v>
      </c>
      <c r="M47" s="21">
        <f t="shared" si="10"/>
        <v>773.07047999999998</v>
      </c>
    </row>
    <row r="48" spans="1:13" ht="15.75" customHeight="1" x14ac:dyDescent="0.25">
      <c r="A48" s="21">
        <v>13</v>
      </c>
      <c r="B48" s="21">
        <v>1</v>
      </c>
      <c r="C48" s="21">
        <f>69.84</f>
        <v>69.84</v>
      </c>
      <c r="D48" s="21">
        <f t="shared" ref="D48:D51" si="57">(3.2*1.1)+(3.1*1.1)</f>
        <v>6.9300000000000015</v>
      </c>
      <c r="E48" s="21">
        <f t="shared" si="46"/>
        <v>4.32</v>
      </c>
      <c r="I48" s="21">
        <f t="shared" ref="I48:K48" si="58">C48*10.764</f>
        <v>751.75775999999996</v>
      </c>
      <c r="J48" s="21">
        <f t="shared" si="58"/>
        <v>74.594520000000017</v>
      </c>
      <c r="K48" s="21">
        <f t="shared" si="58"/>
        <v>46.500480000000003</v>
      </c>
      <c r="M48" s="21">
        <f t="shared" si="10"/>
        <v>872.85275999999999</v>
      </c>
    </row>
    <row r="49" spans="1:13" ht="15.75" customHeight="1" x14ac:dyDescent="0.25">
      <c r="B49" s="21">
        <v>2</v>
      </c>
      <c r="C49" s="21">
        <f t="shared" ref="C49:C50" si="59">63.29</f>
        <v>63.29</v>
      </c>
      <c r="D49" s="21">
        <f t="shared" si="57"/>
        <v>6.9300000000000015</v>
      </c>
      <c r="E49" s="21">
        <f t="shared" si="46"/>
        <v>4.32</v>
      </c>
      <c r="I49" s="21">
        <f t="shared" ref="I49:K49" si="60">C49*10.764</f>
        <v>681.25355999999999</v>
      </c>
      <c r="J49" s="21">
        <f t="shared" si="60"/>
        <v>74.594520000000017</v>
      </c>
      <c r="K49" s="21">
        <f t="shared" si="60"/>
        <v>46.500480000000003</v>
      </c>
      <c r="M49" s="21">
        <f t="shared" si="10"/>
        <v>802.34856000000002</v>
      </c>
    </row>
    <row r="50" spans="1:13" ht="15.75" customHeight="1" x14ac:dyDescent="0.25">
      <c r="B50" s="21">
        <v>3</v>
      </c>
      <c r="C50" s="21">
        <f t="shared" si="59"/>
        <v>63.29</v>
      </c>
      <c r="D50" s="21">
        <f t="shared" si="57"/>
        <v>6.9300000000000015</v>
      </c>
      <c r="E50" s="21">
        <f t="shared" si="46"/>
        <v>4.32</v>
      </c>
      <c r="I50" s="21">
        <f t="shared" ref="I50:K50" si="61">C50*10.764</f>
        <v>681.25355999999999</v>
      </c>
      <c r="J50" s="21">
        <f t="shared" si="61"/>
        <v>74.594520000000017</v>
      </c>
      <c r="K50" s="21">
        <f t="shared" si="61"/>
        <v>46.500480000000003</v>
      </c>
      <c r="M50" s="21">
        <f t="shared" si="10"/>
        <v>802.34856000000002</v>
      </c>
    </row>
    <row r="51" spans="1:13" ht="15.75" customHeight="1" x14ac:dyDescent="0.25">
      <c r="B51" s="21">
        <v>4</v>
      </c>
      <c r="C51" s="21">
        <f t="shared" ref="C51:C52" si="62">69.84</f>
        <v>69.84</v>
      </c>
      <c r="D51" s="21">
        <f t="shared" si="57"/>
        <v>6.9300000000000015</v>
      </c>
      <c r="E51" s="21">
        <f t="shared" si="46"/>
        <v>4.32</v>
      </c>
      <c r="I51" s="21">
        <f t="shared" ref="I51:K51" si="63">C51*10.764</f>
        <v>751.75775999999996</v>
      </c>
      <c r="J51" s="21">
        <f t="shared" si="63"/>
        <v>74.594520000000017</v>
      </c>
      <c r="K51" s="21">
        <f t="shared" si="63"/>
        <v>46.500480000000003</v>
      </c>
      <c r="M51" s="21">
        <f t="shared" si="10"/>
        <v>872.85275999999999</v>
      </c>
    </row>
    <row r="52" spans="1:13" ht="15.75" customHeight="1" x14ac:dyDescent="0.25">
      <c r="A52" s="21">
        <v>14</v>
      </c>
      <c r="B52" s="21">
        <v>1</v>
      </c>
      <c r="C52" s="21">
        <f t="shared" si="62"/>
        <v>69.84</v>
      </c>
      <c r="D52" s="21">
        <f>(3.2*1.55)+(3.1*1.1)</f>
        <v>8.370000000000001</v>
      </c>
      <c r="E52" s="21">
        <f t="shared" si="46"/>
        <v>4.32</v>
      </c>
      <c r="I52" s="21">
        <f t="shared" ref="I52:K52" si="64">C52*10.764</f>
        <v>751.75775999999996</v>
      </c>
      <c r="J52" s="21">
        <f t="shared" si="64"/>
        <v>90.094680000000011</v>
      </c>
      <c r="K52" s="21">
        <f t="shared" si="64"/>
        <v>46.500480000000003</v>
      </c>
      <c r="M52" s="21">
        <f t="shared" si="10"/>
        <v>888.35292000000004</v>
      </c>
    </row>
    <row r="53" spans="1:13" ht="15.75" customHeight="1" x14ac:dyDescent="0.25">
      <c r="B53" s="21">
        <v>2</v>
      </c>
      <c r="C53" s="21">
        <f t="shared" ref="C53:C54" si="65">68.4</f>
        <v>68.400000000000006</v>
      </c>
      <c r="D53" s="21">
        <f t="shared" ref="D53:D54" si="66">(3.2*1.1)+(3.1*1.1)</f>
        <v>6.9300000000000015</v>
      </c>
      <c r="E53" s="21">
        <f t="shared" si="46"/>
        <v>4.32</v>
      </c>
      <c r="I53" s="21">
        <f t="shared" ref="I53:K53" si="67">C53*10.764</f>
        <v>736.25760000000002</v>
      </c>
      <c r="J53" s="21">
        <f t="shared" si="67"/>
        <v>74.594520000000017</v>
      </c>
      <c r="K53" s="21">
        <f t="shared" si="67"/>
        <v>46.500480000000003</v>
      </c>
      <c r="M53" s="21">
        <f t="shared" si="10"/>
        <v>857.35260000000005</v>
      </c>
    </row>
    <row r="54" spans="1:13" ht="15.75" customHeight="1" x14ac:dyDescent="0.25">
      <c r="B54" s="21">
        <v>3</v>
      </c>
      <c r="C54" s="21">
        <f t="shared" si="65"/>
        <v>68.400000000000006</v>
      </c>
      <c r="D54" s="21">
        <f t="shared" si="66"/>
        <v>6.9300000000000015</v>
      </c>
      <c r="E54" s="21">
        <f t="shared" si="46"/>
        <v>4.32</v>
      </c>
      <c r="I54" s="21">
        <f t="shared" ref="I54:K54" si="68">C54*10.764</f>
        <v>736.25760000000002</v>
      </c>
      <c r="J54" s="21">
        <f t="shared" si="68"/>
        <v>74.594520000000017</v>
      </c>
      <c r="K54" s="21">
        <f t="shared" si="68"/>
        <v>46.500480000000003</v>
      </c>
      <c r="M54" s="21">
        <f t="shared" si="10"/>
        <v>857.35260000000005</v>
      </c>
    </row>
    <row r="55" spans="1:13" ht="15.75" customHeight="1" x14ac:dyDescent="0.25">
      <c r="B55" s="21">
        <v>4</v>
      </c>
      <c r="C55" s="21">
        <f>69.84</f>
        <v>69.84</v>
      </c>
      <c r="D55" s="21">
        <f>(3.2*1.55)+(3.1*1.1)</f>
        <v>8.370000000000001</v>
      </c>
      <c r="E55" s="21">
        <f t="shared" si="46"/>
        <v>4.32</v>
      </c>
      <c r="I55" s="21">
        <f t="shared" ref="I55:K55" si="69">C55*10.764</f>
        <v>751.75775999999996</v>
      </c>
      <c r="J55" s="21">
        <f t="shared" si="69"/>
        <v>90.094680000000011</v>
      </c>
      <c r="K55" s="21">
        <f t="shared" si="69"/>
        <v>46.500480000000003</v>
      </c>
      <c r="M55" s="21">
        <f t="shared" si="10"/>
        <v>888.35292000000004</v>
      </c>
    </row>
    <row r="56" spans="1:13" ht="15.75" customHeight="1" x14ac:dyDescent="0.25">
      <c r="A56" s="21">
        <v>15</v>
      </c>
      <c r="B56" s="21">
        <v>1</v>
      </c>
      <c r="M56" s="21">
        <f>SUM(M2:M55)</f>
        <v>39526.780409999985</v>
      </c>
    </row>
    <row r="57" spans="1:13" ht="15.75" customHeight="1" x14ac:dyDescent="0.25">
      <c r="B57" s="21">
        <v>2</v>
      </c>
    </row>
    <row r="58" spans="1:13" ht="15.75" customHeight="1" x14ac:dyDescent="0.25">
      <c r="B58" s="21">
        <v>3</v>
      </c>
    </row>
    <row r="59" spans="1:13" ht="15.75" customHeight="1" x14ac:dyDescent="0.25">
      <c r="B59" s="21">
        <v>4</v>
      </c>
    </row>
    <row r="60" spans="1:13" ht="15.75" customHeight="1" x14ac:dyDescent="0.25">
      <c r="A60" s="21">
        <v>16</v>
      </c>
      <c r="B60" s="21">
        <v>1</v>
      </c>
    </row>
    <row r="61" spans="1:13" ht="15.75" customHeight="1" x14ac:dyDescent="0.25">
      <c r="B61" s="21">
        <v>2</v>
      </c>
    </row>
    <row r="62" spans="1:13" ht="15.75" customHeight="1" x14ac:dyDescent="0.25">
      <c r="B62" s="21">
        <v>3</v>
      </c>
    </row>
    <row r="63" spans="1:13" ht="15.75" customHeight="1" x14ac:dyDescent="0.25">
      <c r="B63" s="21">
        <v>4</v>
      </c>
    </row>
    <row r="64" spans="1:13" ht="15.75" customHeight="1" x14ac:dyDescent="0.25">
      <c r="B64" s="21">
        <v>1</v>
      </c>
    </row>
    <row r="65" spans="2:2" ht="15.75" customHeight="1" x14ac:dyDescent="0.25">
      <c r="B65" s="21">
        <v>2</v>
      </c>
    </row>
    <row r="66" spans="2:2" ht="15.75" customHeight="1" x14ac:dyDescent="0.25">
      <c r="B66" s="21">
        <v>3</v>
      </c>
    </row>
    <row r="67" spans="2:2" ht="15.75" customHeight="1" x14ac:dyDescent="0.25">
      <c r="B67" s="21">
        <v>4</v>
      </c>
    </row>
    <row r="68" spans="2:2" ht="15.75" customHeight="1" x14ac:dyDescent="0.25">
      <c r="B68" s="21">
        <v>1</v>
      </c>
    </row>
    <row r="69" spans="2:2" ht="15.75" customHeight="1" x14ac:dyDescent="0.25">
      <c r="B69" s="21">
        <v>2</v>
      </c>
    </row>
    <row r="70" spans="2:2" ht="15.75" customHeight="1" x14ac:dyDescent="0.25">
      <c r="B70" s="21">
        <v>3</v>
      </c>
    </row>
    <row r="71" spans="2:2" ht="15.75" customHeight="1" x14ac:dyDescent="0.25">
      <c r="B71" s="21">
        <v>4</v>
      </c>
    </row>
    <row r="72" spans="2:2" ht="15.75" customHeight="1" x14ac:dyDescent="0.25">
      <c r="B72" s="21">
        <v>1</v>
      </c>
    </row>
    <row r="73" spans="2:2" ht="15.75" customHeight="1" x14ac:dyDescent="0.25">
      <c r="B73" s="21">
        <v>2</v>
      </c>
    </row>
    <row r="74" spans="2:2" ht="15.75" customHeight="1" x14ac:dyDescent="0.25">
      <c r="B74" s="21">
        <v>3</v>
      </c>
    </row>
    <row r="75" spans="2:2" ht="15.75" customHeight="1" x14ac:dyDescent="0.25">
      <c r="B75" s="21">
        <v>4</v>
      </c>
    </row>
    <row r="76" spans="2:2" ht="15.75" customHeight="1" x14ac:dyDescent="0.25">
      <c r="B76" s="21">
        <v>1</v>
      </c>
    </row>
    <row r="77" spans="2:2" ht="15.75" customHeight="1" x14ac:dyDescent="0.25">
      <c r="B77" s="21">
        <v>2</v>
      </c>
    </row>
    <row r="78" spans="2:2" ht="15.75" customHeight="1" x14ac:dyDescent="0.25">
      <c r="B78" s="21">
        <v>3</v>
      </c>
    </row>
    <row r="79" spans="2:2" ht="15.75" customHeight="1" x14ac:dyDescent="0.25">
      <c r="B79" s="21">
        <v>4</v>
      </c>
    </row>
    <row r="80" spans="2:2" ht="15.75" customHeight="1" x14ac:dyDescent="0.25">
      <c r="B80" s="21">
        <v>1</v>
      </c>
    </row>
    <row r="81" spans="2:2" ht="15.75" customHeight="1" x14ac:dyDescent="0.25">
      <c r="B81" s="21">
        <v>2</v>
      </c>
    </row>
    <row r="82" spans="2:2" ht="15.75" customHeight="1" x14ac:dyDescent="0.25">
      <c r="B82" s="21">
        <v>3</v>
      </c>
    </row>
    <row r="83" spans="2:2" ht="15.75" customHeight="1" x14ac:dyDescent="0.25">
      <c r="B83" s="21">
        <v>4</v>
      </c>
    </row>
    <row r="84" spans="2:2" ht="15.75" customHeight="1" x14ac:dyDescent="0.25">
      <c r="B84" s="21">
        <v>1</v>
      </c>
    </row>
    <row r="85" spans="2:2" ht="15.75" customHeight="1" x14ac:dyDescent="0.25">
      <c r="B85" s="21">
        <v>2</v>
      </c>
    </row>
    <row r="86" spans="2:2" ht="15.75" customHeight="1" x14ac:dyDescent="0.25">
      <c r="B86" s="21">
        <v>3</v>
      </c>
    </row>
    <row r="87" spans="2:2" ht="15.75" customHeight="1" x14ac:dyDescent="0.25">
      <c r="B87" s="21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 VCIPL</vt:lpstr>
      <vt:lpstr>Land, Stamp Duty cost</vt:lpstr>
      <vt:lpstr>Permission Charges</vt:lpstr>
      <vt:lpstr>Construction Area</vt:lpstr>
      <vt:lpstr>Area Statememt</vt:lpstr>
      <vt:lpstr>Wing A</vt:lpstr>
      <vt:lpstr>Wing B</vt:lpstr>
      <vt:lpstr>Wing C</vt:lpstr>
      <vt:lpstr>Unsold Flat Inventory</vt:lpstr>
      <vt:lpstr>Unsold Office Inventory </vt:lpstr>
      <vt:lpstr>Unsold SHop Inventory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2024-08-22T09:34:27Z</dcterms:modified>
</cp:coreProperties>
</file>