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M\Goregaon (W)\Paras Kamlakar Nasare\"/>
    </mc:Choice>
  </mc:AlternateContent>
  <xr:revisionPtr revIDLastSave="0" documentId="13_ncr:1_{4B57B706-1CFB-4CAD-BB29-0305973FCFE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J23" i="4" l="1"/>
  <c r="J21" i="4"/>
  <c r="P32" i="4" l="1"/>
  <c r="P31" i="4"/>
  <c r="P30" i="4"/>
  <c r="P37" i="4"/>
  <c r="P36" i="4"/>
  <c r="P35" i="4"/>
  <c r="P34" i="4"/>
  <c r="P38" i="4" s="1"/>
  <c r="P40" i="4" s="1"/>
  <c r="P29" i="4"/>
  <c r="P28" i="4"/>
  <c r="P24" i="4"/>
  <c r="P33" i="4" s="1"/>
  <c r="P23" i="4"/>
  <c r="U9" i="4" l="1"/>
  <c r="U10" i="4"/>
  <c r="U11" i="4"/>
  <c r="U12" i="4"/>
  <c r="U13" i="4"/>
  <c r="U8" i="4"/>
  <c r="Q10" i="4" l="1"/>
  <c r="T10" i="4"/>
  <c r="Q8" i="4"/>
  <c r="H23" i="4" l="1"/>
  <c r="H24" i="4" s="1"/>
  <c r="H21" i="4"/>
  <c r="I20" i="4"/>
  <c r="I19" i="4"/>
  <c r="I33" i="4"/>
  <c r="I32" i="4"/>
  <c r="P12" i="4" l="1"/>
  <c r="P11" i="4"/>
  <c r="P10" i="4"/>
  <c r="P9" i="4"/>
  <c r="P8" i="4"/>
  <c r="P7" i="4"/>
  <c r="P5" i="4"/>
  <c r="P4" i="4"/>
  <c r="P3" i="4"/>
  <c r="P2" i="4"/>
  <c r="C15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<sst xmlns="http://schemas.openxmlformats.org/spreadsheetml/2006/main" count="33" uniqueCount="30">
  <si>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</si>
  <si>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</si>
  <si>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</si>
  <si>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</si>
  <si>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</si>
  <si>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</si>
  <si>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</si>
  <si>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</si>
  <si>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</si>
  <si>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</si>
  <si>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</si>
  <si>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</si>
  <si>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</si>
  <si>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2209, 22nd Floor, Building No 3, Wing - A, J P North Atria , Vinay Nagar, Near R N A Complex, Village - Ghodbunder, Mira Road East, </t>
  </si>
  <si>
    <t>agreemetn - 2018</t>
  </si>
  <si>
    <t>av</t>
  </si>
  <si>
    <t>sd</t>
  </si>
  <si>
    <t>rd</t>
  </si>
  <si>
    <t>ca</t>
  </si>
  <si>
    <t>bal</t>
  </si>
  <si>
    <t>rate</t>
  </si>
  <si>
    <t>fmv</t>
  </si>
  <si>
    <t>08.05.24</t>
  </si>
  <si>
    <t>12.04.24</t>
  </si>
  <si>
    <t>21.09.23</t>
  </si>
  <si>
    <t>mca</t>
  </si>
  <si>
    <t>Flat</t>
  </si>
  <si>
    <t>Interior</t>
  </si>
  <si>
    <t>rev - 75 to 80</t>
  </si>
  <si>
    <t>weightage remark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</si>
</sst>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45</xdr:row>
      <xdr:rowOff>96396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A88720-220F-4D62-A3DF-8B7B6A934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21169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44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16D874-0EFF-4F93-BD19-41B5A8408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3439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ACC436-1B7D-4CD0-AB76-19B0B829B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64990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458455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90F1CB-4243-46D3-8BC8-97D5BBF7A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92855" cy="8640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487034</xdr:colOff>
      <xdr:row>50</xdr:row>
      <xdr:rowOff>115486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660335-23FF-4BBF-A7D0-6B0340965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21434" cy="8497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420350</xdr:colOff>
      <xdr:row>45</xdr:row>
      <xdr:rowOff>96433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61731C-68E2-49E9-BBB8-7742DACB5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54750" cy="8478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48</xdr:row>
      <xdr:rowOff>48835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F21039-1BEF-4D4F-8CB1-E7D9292F9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8668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8</xdr:row>
      <xdr:rowOff>28575</xdr:rowOff>
    </xdr:from>
    <xdr:to>
      <xdr:col>14</xdr:col>
      <xdr:colOff>477506</xdr:colOff>
      <xdr:row>53</xdr:row>
      <xdr:rowOff>125035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64D08B-B928-4A3B-A354-0C64DF443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552575"/>
          <a:ext cx="9002381" cy="8668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363192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0755EC-ABE0-466E-B16E-0E524F99A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97592" cy="863085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44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4EB306-7768-4B88-8096-E4D965353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439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54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DF02A3-BCF1-4A15-8F05-C854FB9C2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102298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47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0C7443-9441-4810-B773-81159DCA8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8868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0"/>
  <sheetViews>
    <sheetView tabSelected="1" zoomScaleNormal="100" workbookViewId="0">
      <selection activeCell="Q15" sqref="Q1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440</v>
      </c>
      <c r="C2" s="4">
        <f>B2*1.2</f>
        <v>528</v>
      </c>
      <c r="D2" s="4">
        <f t="shared" ref="D2:D13" si="2">C2*1.2</f>
        <v>633.6</v>
      </c>
      <c r="E2" s="5">
        <f t="shared" ref="E2:E13" si="3">R2</f>
        <v>6500000</v>
      </c>
      <c r="F2" s="10">
        <f t="shared" ref="F2:F13" si="4">ROUND((E2/B2),0)</f>
        <v>14773</v>
      </c>
      <c r="G2" s="10">
        <f t="shared" ref="G2:G13" si="5">ROUND((E2/C2),0)</f>
        <v>12311</v>
      </c>
      <c r="H2" s="10">
        <f t="shared" ref="H2:H13" si="6">ROUND((E2/D2),0)</f>
        <v>10259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440</v>
      </c>
      <c r="R2" s="2">
        <v>6500000</v>
      </c>
      <c r="S2" s="8"/>
      <c r="T2" s="8"/>
    </row>
    <row r="3" spans="1:21" x14ac:dyDescent="0.25">
      <c r="A3" s="4">
        <f t="shared" si="0"/>
        <v>0</v>
      </c>
      <c r="B3" s="4">
        <f t="shared" si="1"/>
        <v>410</v>
      </c>
      <c r="C3" s="4">
        <f t="shared" ref="C3:C15" si="9">B3*1.2</f>
        <v>492</v>
      </c>
      <c r="D3" s="4">
        <f t="shared" si="2"/>
        <v>590.4</v>
      </c>
      <c r="E3" s="5">
        <f t="shared" si="3"/>
        <v>6600000</v>
      </c>
      <c r="F3" s="10">
        <f t="shared" si="4"/>
        <v>16098</v>
      </c>
      <c r="G3" s="10">
        <f t="shared" si="5"/>
        <v>13415</v>
      </c>
      <c r="H3" s="10">
        <f t="shared" si="6"/>
        <v>11179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410</v>
      </c>
      <c r="R3" s="2">
        <v>6600000</v>
      </c>
      <c r="S3" s="8"/>
      <c r="T3" s="8"/>
    </row>
    <row r="4" spans="1:21" x14ac:dyDescent="0.25">
      <c r="A4" s="4">
        <f t="shared" si="0"/>
        <v>0</v>
      </c>
      <c r="B4" s="4">
        <f t="shared" si="1"/>
        <v>400</v>
      </c>
      <c r="C4" s="4">
        <f t="shared" si="9"/>
        <v>480</v>
      </c>
      <c r="D4" s="4">
        <f t="shared" si="2"/>
        <v>576</v>
      </c>
      <c r="E4" s="16">
        <f t="shared" si="3"/>
        <v>7800000</v>
      </c>
      <c r="F4" s="10">
        <f t="shared" si="4"/>
        <v>19500</v>
      </c>
      <c r="G4" s="10">
        <f t="shared" si="5"/>
        <v>16250</v>
      </c>
      <c r="H4" s="10">
        <f t="shared" si="6"/>
        <v>13542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400</v>
      </c>
      <c r="R4" s="2">
        <v>7800000</v>
      </c>
      <c r="S4" s="8"/>
      <c r="T4" s="8"/>
    </row>
    <row r="5" spans="1:21" x14ac:dyDescent="0.25">
      <c r="A5" s="4">
        <f t="shared" si="0"/>
        <v>0</v>
      </c>
      <c r="B5" s="4">
        <f t="shared" si="1"/>
        <v>425</v>
      </c>
      <c r="C5" s="4">
        <f t="shared" si="9"/>
        <v>510</v>
      </c>
      <c r="D5" s="4">
        <f t="shared" si="2"/>
        <v>612</v>
      </c>
      <c r="E5" s="16">
        <f t="shared" si="3"/>
        <v>7100000</v>
      </c>
      <c r="F5" s="10">
        <f t="shared" si="4"/>
        <v>16706</v>
      </c>
      <c r="G5" s="10">
        <f t="shared" si="5"/>
        <v>13922</v>
      </c>
      <c r="H5" s="10">
        <f t="shared" si="6"/>
        <v>11601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425</v>
      </c>
      <c r="R5" s="2">
        <v>7100000</v>
      </c>
      <c r="S5" s="8"/>
      <c r="T5" s="8"/>
    </row>
    <row r="6" spans="1:21" x14ac:dyDescent="0.25">
      <c r="A6" s="4">
        <f t="shared" si="0"/>
        <v>0</v>
      </c>
      <c r="B6" s="4">
        <f t="shared" si="1"/>
        <v>369</v>
      </c>
      <c r="C6" s="4">
        <f t="shared" si="9"/>
        <v>442.8</v>
      </c>
      <c r="D6" s="4">
        <f t="shared" si="2"/>
        <v>531.36</v>
      </c>
      <c r="E6" s="16">
        <f t="shared" si="3"/>
        <v>6200000</v>
      </c>
      <c r="F6" s="10">
        <f t="shared" si="4"/>
        <v>16802</v>
      </c>
      <c r="G6" s="10">
        <f t="shared" si="5"/>
        <v>14002</v>
      </c>
      <c r="H6" s="10">
        <f t="shared" si="6"/>
        <v>11668</v>
      </c>
      <c r="I6" s="4" t="e">
        <f>#REF!</f>
        <v>#REF!</v>
      </c>
      <c r="J6" s="4">
        <f t="shared" si="7"/>
        <v>0</v>
      </c>
      <c r="O6">
        <v>0</v>
      </c>
      <c r="P6">
        <v>0</v>
      </c>
      <c r="Q6">
        <v>369</v>
      </c>
      <c r="R6" s="2">
        <v>6200000</v>
      </c>
      <c r="S6" s="8"/>
      <c r="T6" s="8"/>
    </row>
    <row r="7" spans="1:21" x14ac:dyDescent="0.25">
      <c r="A7" s="4">
        <f t="shared" si="0"/>
        <v>0</v>
      </c>
      <c r="B7" s="4">
        <f t="shared" si="1"/>
        <v>348</v>
      </c>
      <c r="C7" s="4">
        <f t="shared" si="9"/>
        <v>417.59999999999997</v>
      </c>
      <c r="D7" s="4">
        <f t="shared" si="2"/>
        <v>501.11999999999995</v>
      </c>
      <c r="E7" s="16">
        <f t="shared" si="3"/>
        <v>6200000</v>
      </c>
      <c r="F7" s="10">
        <f t="shared" si="4"/>
        <v>17816</v>
      </c>
      <c r="G7" s="10">
        <f t="shared" si="5"/>
        <v>14847</v>
      </c>
      <c r="H7" s="10">
        <f t="shared" si="6"/>
        <v>12372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348</v>
      </c>
      <c r="R7" s="2">
        <v>6200000</v>
      </c>
      <c r="S7" s="8"/>
      <c r="T7" s="8"/>
    </row>
    <row r="8" spans="1:21" x14ac:dyDescent="0.25">
      <c r="A8" s="4">
        <f t="shared" si="0"/>
        <v>0</v>
      </c>
      <c r="B8" s="4">
        <f t="shared" si="1"/>
        <v>500.95655999999997</v>
      </c>
      <c r="C8" s="4">
        <f t="shared" si="9"/>
        <v>601.14787199999989</v>
      </c>
      <c r="D8" s="4">
        <f t="shared" si="2"/>
        <v>721.37744639999983</v>
      </c>
      <c r="E8" s="16">
        <f t="shared" si="3"/>
        <v>9000000</v>
      </c>
      <c r="F8" s="15">
        <f t="shared" si="4"/>
        <v>17966</v>
      </c>
      <c r="G8" s="10">
        <f t="shared" si="5"/>
        <v>14971</v>
      </c>
      <c r="H8" s="10">
        <f t="shared" si="6"/>
        <v>12476</v>
      </c>
      <c r="I8" s="4" t="e">
        <f>#REF!</f>
        <v>#REF!</v>
      </c>
      <c r="J8" s="4" t="str">
        <f t="shared" si="7"/>
        <v>08.05.24</v>
      </c>
      <c r="O8">
        <v>0</v>
      </c>
      <c r="P8">
        <f t="shared" si="8"/>
        <v>0</v>
      </c>
      <c r="Q8">
        <f>46.54*10.764</f>
        <v>500.95655999999997</v>
      </c>
      <c r="R8" s="2">
        <v>9000000</v>
      </c>
      <c r="S8" s="8" t="s">
        <v>22</v>
      </c>
      <c r="T8" s="8"/>
      <c r="U8">
        <f>F8*1.2</f>
        <v>21559.200000000001</v>
      </c>
    </row>
    <row r="9" spans="1:21" x14ac:dyDescent="0.25">
      <c r="A9" s="4">
        <f t="shared" si="0"/>
        <v>0</v>
      </c>
      <c r="B9" s="4">
        <f t="shared" si="1"/>
        <v>356</v>
      </c>
      <c r="C9" s="4">
        <f t="shared" si="9"/>
        <v>427.2</v>
      </c>
      <c r="D9" s="4">
        <f t="shared" si="2"/>
        <v>512.64</v>
      </c>
      <c r="E9" s="16">
        <f t="shared" si="3"/>
        <v>7250000</v>
      </c>
      <c r="F9" s="10">
        <f t="shared" si="4"/>
        <v>20365</v>
      </c>
      <c r="G9" s="10">
        <f t="shared" si="5"/>
        <v>16971</v>
      </c>
      <c r="H9" s="10">
        <f t="shared" si="6"/>
        <v>14142</v>
      </c>
      <c r="I9" s="4" t="e">
        <f>#REF!</f>
        <v>#REF!</v>
      </c>
      <c r="J9" s="4" t="str">
        <f t="shared" si="7"/>
        <v>12.04.24</v>
      </c>
      <c r="O9">
        <v>0</v>
      </c>
      <c r="P9">
        <f t="shared" si="8"/>
        <v>0</v>
      </c>
      <c r="Q9">
        <v>356</v>
      </c>
      <c r="R9" s="2">
        <v>7250000</v>
      </c>
      <c r="S9" s="8" t="s">
        <v>23</v>
      </c>
      <c r="T9" s="8"/>
      <c r="U9">
        <f t="shared" ref="U9:U13" si="10">F9*1.2</f>
        <v>24438</v>
      </c>
    </row>
    <row r="10" spans="1:21" x14ac:dyDescent="0.25">
      <c r="A10" s="4">
        <f t="shared" si="0"/>
        <v>0</v>
      </c>
      <c r="B10" s="4">
        <f t="shared" si="1"/>
        <v>386.53523999999993</v>
      </c>
      <c r="C10" s="4">
        <f t="shared" si="9"/>
        <v>463.84228799999988</v>
      </c>
      <c r="D10" s="4">
        <f t="shared" si="2"/>
        <v>556.61074559999986</v>
      </c>
      <c r="E10" s="16">
        <f t="shared" si="3"/>
        <v>6600000</v>
      </c>
      <c r="F10" s="15">
        <f t="shared" si="4"/>
        <v>17075</v>
      </c>
      <c r="G10" s="10">
        <f t="shared" si="5"/>
        <v>14229</v>
      </c>
      <c r="H10" s="10">
        <f t="shared" si="6"/>
        <v>11857</v>
      </c>
      <c r="I10" s="4" t="e">
        <f>#REF!</f>
        <v>#REF!</v>
      </c>
      <c r="J10" s="4">
        <f t="shared" si="7"/>
        <v>7.1123000000000003</v>
      </c>
      <c r="O10">
        <v>0</v>
      </c>
      <c r="P10">
        <f t="shared" si="8"/>
        <v>0</v>
      </c>
      <c r="Q10">
        <f>T10*10.764</f>
        <v>386.53523999999993</v>
      </c>
      <c r="R10" s="2">
        <v>6600000</v>
      </c>
      <c r="S10" s="8">
        <v>7.1123000000000003</v>
      </c>
      <c r="T10" s="8">
        <f>33.05+2.86</f>
        <v>35.909999999999997</v>
      </c>
      <c r="U10">
        <f t="shared" si="10"/>
        <v>20490</v>
      </c>
    </row>
    <row r="11" spans="1:21" x14ac:dyDescent="0.25">
      <c r="A11" s="4">
        <f t="shared" si="0"/>
        <v>0</v>
      </c>
      <c r="B11" s="4">
        <f t="shared" si="1"/>
        <v>461</v>
      </c>
      <c r="C11" s="4">
        <f t="shared" si="9"/>
        <v>553.19999999999993</v>
      </c>
      <c r="D11" s="4">
        <f t="shared" si="2"/>
        <v>663.83999999999992</v>
      </c>
      <c r="E11" s="16">
        <f t="shared" si="3"/>
        <v>11000000</v>
      </c>
      <c r="F11" s="10">
        <f t="shared" si="4"/>
        <v>23861</v>
      </c>
      <c r="G11" s="10">
        <f t="shared" si="5"/>
        <v>19884</v>
      </c>
      <c r="H11" s="10">
        <f t="shared" si="6"/>
        <v>16570</v>
      </c>
      <c r="I11" s="4" t="e">
        <f>#REF!</f>
        <v>#REF!</v>
      </c>
      <c r="J11" s="4" t="str">
        <f t="shared" si="7"/>
        <v>21.09.23</v>
      </c>
      <c r="O11">
        <v>0</v>
      </c>
      <c r="P11">
        <f t="shared" si="8"/>
        <v>0</v>
      </c>
      <c r="Q11">
        <v>461</v>
      </c>
      <c r="R11" s="2">
        <v>11000000</v>
      </c>
      <c r="S11" s="8" t="s">
        <v>24</v>
      </c>
      <c r="T11" s="8"/>
      <c r="U11">
        <f t="shared" si="10"/>
        <v>28633.200000000001</v>
      </c>
    </row>
    <row r="12" spans="1:21" x14ac:dyDescent="0.25">
      <c r="A12" s="4">
        <f t="shared" si="0"/>
        <v>0</v>
      </c>
      <c r="B12" s="4">
        <f t="shared" si="1"/>
        <v>356</v>
      </c>
      <c r="C12" s="4">
        <f t="shared" si="9"/>
        <v>427.2</v>
      </c>
      <c r="D12" s="4">
        <f t="shared" si="2"/>
        <v>512.64</v>
      </c>
      <c r="E12" s="16">
        <f t="shared" si="3"/>
        <v>8100000</v>
      </c>
      <c r="F12" s="15">
        <f t="shared" si="4"/>
        <v>22753</v>
      </c>
      <c r="G12" s="10">
        <f t="shared" si="5"/>
        <v>18961</v>
      </c>
      <c r="H12" s="10">
        <f t="shared" si="6"/>
        <v>15801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356</v>
      </c>
      <c r="R12" s="2">
        <v>8100000</v>
      </c>
      <c r="S12" s="8"/>
      <c r="T12" s="8"/>
      <c r="U12">
        <f t="shared" si="10"/>
        <v>27303.599999999999</v>
      </c>
    </row>
    <row r="13" spans="1:21" x14ac:dyDescent="0.25">
      <c r="A13" s="4">
        <f t="shared" si="0"/>
        <v>0</v>
      </c>
      <c r="B13" s="4">
        <f t="shared" si="1"/>
        <v>450</v>
      </c>
      <c r="C13" s="4">
        <f t="shared" si="9"/>
        <v>540</v>
      </c>
      <c r="D13" s="4">
        <f t="shared" si="2"/>
        <v>648</v>
      </c>
      <c r="E13" s="16">
        <f t="shared" si="3"/>
        <v>9000000</v>
      </c>
      <c r="F13" s="15">
        <f t="shared" si="4"/>
        <v>20000</v>
      </c>
      <c r="G13" s="10">
        <f t="shared" si="5"/>
        <v>16667</v>
      </c>
      <c r="H13" s="10">
        <f t="shared" si="6"/>
        <v>13889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v>450</v>
      </c>
      <c r="R13" s="2">
        <v>9000000</v>
      </c>
      <c r="S13" s="8"/>
      <c r="T13" s="8"/>
      <c r="U13">
        <f t="shared" si="10"/>
        <v>24000</v>
      </c>
    </row>
    <row r="14" spans="1:21" x14ac:dyDescent="0.25">
      <c r="A14" s="4">
        <f t="shared" si="0"/>
        <v>0</v>
      </c>
      <c r="B14" s="4">
        <f t="shared" si="1"/>
        <v>571</v>
      </c>
      <c r="C14" s="4">
        <f t="shared" si="9"/>
        <v>685.19999999999993</v>
      </c>
      <c r="D14" s="4">
        <f t="shared" ref="D14:D15" si="12">C14*1.2</f>
        <v>822.2399999999999</v>
      </c>
      <c r="E14" s="16">
        <f t="shared" ref="E14:E15" si="13">R14</f>
        <v>12600000</v>
      </c>
      <c r="F14" s="10">
        <f t="shared" ref="F14:F15" si="14">ROUND((E14/B14),0)</f>
        <v>22067</v>
      </c>
      <c r="G14" s="10">
        <f t="shared" ref="G14:G15" si="15">ROUND((E14/C14),0)</f>
        <v>18389</v>
      </c>
      <c r="H14" s="10">
        <f t="shared" ref="H14:H15" si="16">ROUND((E14/D14),0)</f>
        <v>15324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v>571</v>
      </c>
      <c r="R14" s="2">
        <v>12600000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ref="Q14:Q15" si="19">P15/1.2</f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s="11"/>
      <c r="H18" s="12" t="s">
        <v>26</v>
      </c>
      <c r="I18" s="12"/>
      <c r="J18" s="12" t="s">
        <v>27</v>
      </c>
    </row>
    <row r="19" spans="7:24" x14ac:dyDescent="0.25">
      <c r="G19" s="11" t="s">
        <v>18</v>
      </c>
      <c r="H19" s="11">
        <v>348</v>
      </c>
      <c r="I19" s="11">
        <f>32.31*10.764</f>
        <v>347.78484000000003</v>
      </c>
      <c r="J19" s="11"/>
    </row>
    <row r="20" spans="7:24" x14ac:dyDescent="0.25">
      <c r="G20" s="11" t="s">
        <v>19</v>
      </c>
      <c r="H20" s="11">
        <v>39</v>
      </c>
      <c r="I20" s="11">
        <f>3.62*10.764</f>
        <v>38.965679999999999</v>
      </c>
      <c r="J20" s="11"/>
    </row>
    <row r="21" spans="7:24" x14ac:dyDescent="0.25">
      <c r="G21" s="11"/>
      <c r="H21" s="11">
        <f>H20+H19</f>
        <v>387</v>
      </c>
      <c r="I21" s="11"/>
      <c r="J21" s="11">
        <f>H21</f>
        <v>387</v>
      </c>
    </row>
    <row r="22" spans="7:24" x14ac:dyDescent="0.25">
      <c r="G22" s="12" t="s">
        <v>20</v>
      </c>
      <c r="H22" s="12">
        <v>21000</v>
      </c>
      <c r="I22" s="11"/>
      <c r="J22" s="11">
        <v>1500</v>
      </c>
      <c r="N22" t="s">
        <v>25</v>
      </c>
    </row>
    <row r="23" spans="7:24" x14ac:dyDescent="0.25">
      <c r="G23" s="11" t="s">
        <v>21</v>
      </c>
      <c r="H23" s="11">
        <f>H22*H21</f>
        <v>8127000</v>
      </c>
      <c r="I23" s="11"/>
      <c r="J23" s="11">
        <f>J22*J21</f>
        <v>580500</v>
      </c>
      <c r="N23">
        <v>14.88</v>
      </c>
      <c r="O23">
        <v>9.83</v>
      </c>
      <c r="P23">
        <f>O23*N23</f>
        <v>146.2704</v>
      </c>
    </row>
    <row r="24" spans="7:24" x14ac:dyDescent="0.25">
      <c r="G24" s="11"/>
      <c r="H24" s="11">
        <f>H23*90%</f>
        <v>7314300</v>
      </c>
      <c r="I24" s="11"/>
      <c r="J24" s="11"/>
      <c r="N24">
        <v>6</v>
      </c>
      <c r="O24">
        <v>3</v>
      </c>
      <c r="P24">
        <f t="shared" ref="P24:P37" si="20">O24*N24</f>
        <v>18</v>
      </c>
    </row>
    <row r="25" spans="7:24" x14ac:dyDescent="0.25">
      <c r="G25" s="11"/>
      <c r="H25" s="11"/>
      <c r="I25" s="11"/>
      <c r="J25" s="11"/>
    </row>
    <row r="26" spans="7:24" x14ac:dyDescent="0.25">
      <c r="G26" t="s">
        <v>28</v>
      </c>
      <c r="I26" s="17" t="s">
        <v>29</v>
      </c>
    </row>
    <row r="28" spans="7:24" x14ac:dyDescent="0.25">
      <c r="H28" t="s">
        <v>14</v>
      </c>
      <c r="N28">
        <v>7.53</v>
      </c>
      <c r="O28">
        <v>3.82</v>
      </c>
      <c r="P28">
        <f t="shared" si="20"/>
        <v>28.764600000000002</v>
      </c>
      <c r="Q28" s="11"/>
      <c r="R28" s="13"/>
      <c r="T28" s="11"/>
      <c r="U28" s="11"/>
      <c r="V28" s="11"/>
      <c r="W28" s="11"/>
      <c r="X28" s="11"/>
    </row>
    <row r="29" spans="7:24" x14ac:dyDescent="0.25">
      <c r="H29" t="s">
        <v>15</v>
      </c>
      <c r="I29">
        <v>5660840</v>
      </c>
      <c r="N29">
        <v>7</v>
      </c>
      <c r="O29">
        <v>6.84</v>
      </c>
      <c r="P29">
        <f t="shared" si="20"/>
        <v>47.879999999999995</v>
      </c>
      <c r="Q29" s="14"/>
      <c r="R29" s="14"/>
      <c r="T29" s="14"/>
      <c r="U29" s="14"/>
      <c r="V29" s="11"/>
      <c r="W29" s="11"/>
      <c r="X29" s="11"/>
    </row>
    <row r="30" spans="7:24" x14ac:dyDescent="0.25">
      <c r="H30" t="s">
        <v>16</v>
      </c>
      <c r="I30">
        <v>339700</v>
      </c>
      <c r="N30">
        <v>10.91</v>
      </c>
      <c r="O30">
        <v>9.35</v>
      </c>
      <c r="P30">
        <f t="shared" si="20"/>
        <v>102.0085</v>
      </c>
      <c r="Q30" s="11"/>
      <c r="R30" s="11"/>
      <c r="T30" s="11"/>
      <c r="U30" s="11"/>
      <c r="V30" s="11"/>
      <c r="W30" s="11"/>
      <c r="X30" s="11"/>
    </row>
    <row r="31" spans="7:24" x14ac:dyDescent="0.25">
      <c r="H31" t="s">
        <v>17</v>
      </c>
      <c r="I31">
        <v>30000</v>
      </c>
      <c r="N31">
        <v>6.53</v>
      </c>
      <c r="O31">
        <v>4.24</v>
      </c>
      <c r="P31">
        <f t="shared" si="20"/>
        <v>27.687200000000001</v>
      </c>
      <c r="Q31" s="11"/>
      <c r="R31" s="11"/>
      <c r="T31" s="11"/>
      <c r="U31" s="11"/>
      <c r="V31" s="11"/>
      <c r="W31" s="11"/>
      <c r="X31" s="11"/>
    </row>
    <row r="32" spans="7:24" x14ac:dyDescent="0.25">
      <c r="I32">
        <f>SUM(I29:I31)</f>
        <v>6030540</v>
      </c>
      <c r="N32">
        <v>5</v>
      </c>
      <c r="O32">
        <v>2</v>
      </c>
      <c r="P32">
        <f t="shared" si="20"/>
        <v>10</v>
      </c>
      <c r="Q32" s="11"/>
      <c r="R32" s="12"/>
      <c r="T32" s="12"/>
      <c r="U32" s="12"/>
      <c r="V32" s="11"/>
      <c r="W32" s="11"/>
      <c r="X32" s="11"/>
    </row>
    <row r="33" spans="9:24" x14ac:dyDescent="0.25">
      <c r="I33">
        <f>I32*1.3</f>
        <v>7839702</v>
      </c>
      <c r="P33">
        <f>SUM(P23:P32)</f>
        <v>380.61070000000001</v>
      </c>
      <c r="Q33" s="11"/>
      <c r="R33" s="11"/>
      <c r="T33" s="11"/>
      <c r="U33" s="11"/>
      <c r="V33" s="11"/>
      <c r="W33" s="11"/>
      <c r="X33" s="11"/>
    </row>
    <row r="34" spans="9:24" x14ac:dyDescent="0.25">
      <c r="P34">
        <f t="shared" si="20"/>
        <v>0</v>
      </c>
      <c r="Q34" s="11"/>
      <c r="R34" s="11"/>
      <c r="T34" s="11"/>
      <c r="U34" s="11"/>
      <c r="V34" s="11"/>
      <c r="W34" s="11"/>
      <c r="X34" s="11"/>
    </row>
    <row r="35" spans="9:24" x14ac:dyDescent="0.25">
      <c r="N35">
        <v>2.72</v>
      </c>
      <c r="O35">
        <v>9.5299999999999994</v>
      </c>
      <c r="P35">
        <f t="shared" si="20"/>
        <v>25.921600000000002</v>
      </c>
      <c r="Q35" s="11"/>
      <c r="R35" s="11"/>
      <c r="T35" s="11"/>
      <c r="U35" s="11"/>
      <c r="V35" s="11"/>
      <c r="W35" s="11"/>
      <c r="X35" s="11"/>
    </row>
    <row r="36" spans="9:24" x14ac:dyDescent="0.25">
      <c r="N36">
        <v>3.41</v>
      </c>
      <c r="O36">
        <v>6.84</v>
      </c>
      <c r="P36">
        <f t="shared" si="20"/>
        <v>23.324400000000001</v>
      </c>
      <c r="Q36" s="11"/>
      <c r="R36" s="11"/>
      <c r="S36" s="6"/>
      <c r="T36" s="11"/>
      <c r="U36" s="11"/>
      <c r="V36" s="11"/>
      <c r="W36" s="11"/>
      <c r="X36" s="11"/>
    </row>
    <row r="37" spans="9:24" x14ac:dyDescent="0.25">
      <c r="N37">
        <v>3.36</v>
      </c>
      <c r="O37">
        <v>9.36</v>
      </c>
      <c r="P37">
        <f t="shared" si="20"/>
        <v>31.449599999999997</v>
      </c>
      <c r="Q37" s="11"/>
      <c r="R37" s="11"/>
      <c r="S37" s="6"/>
      <c r="T37" s="11"/>
      <c r="U37" s="11"/>
      <c r="V37" s="11"/>
      <c r="W37" s="11"/>
      <c r="X37" s="11"/>
    </row>
    <row r="38" spans="9:24" x14ac:dyDescent="0.25">
      <c r="P38">
        <f>SUM(P34:P37)</f>
        <v>80.695599999999999</v>
      </c>
      <c r="Q38" s="11"/>
      <c r="R38" s="11"/>
    </row>
    <row r="39" spans="9:24" x14ac:dyDescent="0.25">
      <c r="Q39" s="11"/>
      <c r="R39" s="11"/>
      <c r="T39" s="6"/>
    </row>
    <row r="40" spans="9:24" x14ac:dyDescent="0.25">
      <c r="P40" s="11">
        <f>P38+P33</f>
        <v>461.30630000000002</v>
      </c>
      <c r="Q40" s="11"/>
      <c r="R40" s="11"/>
      <c r="S40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8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2024-08-26T10:07:14Z</dcterms:modified>
</cp:coreProperties>
</file>