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720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4" i="1" l="1"/>
  <c r="M32" i="1"/>
  <c r="D20" i="1"/>
  <c r="E20" i="1"/>
  <c r="E18" i="1"/>
  <c r="H21" i="1"/>
  <c r="E21" i="1"/>
  <c r="E17" i="1"/>
  <c r="N24" i="1"/>
  <c r="E16" i="1"/>
  <c r="H20" i="1" l="1"/>
  <c r="G20" i="1"/>
  <c r="C20" i="1"/>
  <c r="B20" i="1"/>
  <c r="H10" i="1"/>
  <c r="H11" i="1" s="1"/>
  <c r="H8" i="1"/>
  <c r="H6" i="1"/>
  <c r="H5" i="1"/>
  <c r="H14" i="1" s="1"/>
  <c r="G10" i="1"/>
  <c r="G11" i="1" s="1"/>
  <c r="G8" i="1"/>
  <c r="G6" i="1"/>
  <c r="G5" i="1"/>
  <c r="G14" i="1" s="1"/>
  <c r="D10" i="1"/>
  <c r="D11" i="1" s="1"/>
  <c r="D8" i="1"/>
  <c r="D6" i="1"/>
  <c r="D5" i="1"/>
  <c r="D14" i="1" s="1"/>
  <c r="C10" i="1"/>
  <c r="C11" i="1" s="1"/>
  <c r="C8" i="1"/>
  <c r="C6" i="1"/>
  <c r="C5" i="1"/>
  <c r="C14" i="1" s="1"/>
  <c r="B42" i="1"/>
  <c r="D42" i="1" s="1"/>
  <c r="B41" i="1"/>
  <c r="D41" i="1" s="1"/>
  <c r="G41" i="1" s="1"/>
  <c r="F42" i="1"/>
  <c r="F41" i="1"/>
  <c r="D40" i="1"/>
  <c r="G40" i="1" s="1"/>
  <c r="F40" i="1"/>
  <c r="E40" i="1"/>
  <c r="C39" i="1"/>
  <c r="F39" i="1" s="1"/>
  <c r="K39" i="1"/>
  <c r="K38" i="1"/>
  <c r="G39" i="1"/>
  <c r="E39" i="1"/>
  <c r="G38" i="1"/>
  <c r="F38" i="1"/>
  <c r="E38" i="1"/>
  <c r="G37" i="1"/>
  <c r="F37" i="1"/>
  <c r="E37" i="1"/>
  <c r="K37" i="1"/>
  <c r="C37" i="1"/>
  <c r="G42" i="1" l="1"/>
  <c r="C12" i="1"/>
  <c r="C13" i="1" s="1"/>
  <c r="C15" i="1" s="1"/>
  <c r="C17" i="1" s="1"/>
  <c r="E41" i="1"/>
  <c r="I20" i="1"/>
  <c r="E42" i="1"/>
  <c r="H12" i="1"/>
  <c r="H13" i="1" s="1"/>
  <c r="H15" i="1" s="1"/>
  <c r="H17" i="1" s="1"/>
  <c r="D12" i="1"/>
  <c r="D13" i="1" s="1"/>
  <c r="D15" i="1" s="1"/>
  <c r="D17" i="1" s="1"/>
  <c r="G12" i="1"/>
  <c r="G13" i="1" s="1"/>
  <c r="G15" i="1" s="1"/>
  <c r="G17" i="1" s="1"/>
  <c r="N17" i="1"/>
  <c r="O10" i="1"/>
  <c r="N16" i="1"/>
  <c r="O9" i="1"/>
  <c r="N15" i="1"/>
  <c r="O8" i="1"/>
  <c r="N14" i="1"/>
  <c r="O7" i="1"/>
  <c r="N13" i="1"/>
  <c r="O6" i="1"/>
  <c r="H19" i="1" l="1"/>
  <c r="H18" i="1"/>
  <c r="G19" i="1"/>
  <c r="G18" i="1"/>
  <c r="G21" i="1"/>
  <c r="D21" i="1"/>
  <c r="D19" i="1"/>
  <c r="D18" i="1"/>
  <c r="C19" i="1"/>
  <c r="C18" i="1"/>
  <c r="C21" i="1"/>
  <c r="N18" i="1"/>
  <c r="D29" i="1"/>
  <c r="C29" i="1"/>
  <c r="C28" i="1"/>
  <c r="D27" i="1"/>
  <c r="H27" i="1" s="1"/>
  <c r="C27" i="1"/>
  <c r="H29" i="1" l="1"/>
  <c r="H28" i="1" l="1"/>
  <c r="G28" i="1"/>
  <c r="B10" i="1" l="1"/>
  <c r="B11" i="1" s="1"/>
  <c r="B8" i="1"/>
  <c r="B6" i="1"/>
  <c r="B5" i="1"/>
  <c r="B14" i="1" s="1"/>
  <c r="B12" i="1" l="1"/>
  <c r="B13" i="1" s="1"/>
  <c r="B15" i="1" s="1"/>
  <c r="B17" i="1" l="1"/>
  <c r="I17" i="1" l="1"/>
  <c r="I21" i="1"/>
  <c r="I18" i="1"/>
  <c r="I19" i="1"/>
  <c r="B19" i="1"/>
  <c r="E19" i="1" s="1"/>
  <c r="B18" i="1"/>
  <c r="B21" i="1"/>
  <c r="I31" i="1"/>
  <c r="I30" i="1" l="1"/>
  <c r="I27" i="1" l="1"/>
  <c r="I32" i="1"/>
  <c r="F27" i="1"/>
  <c r="G27" i="1" l="1"/>
  <c r="F28" i="1"/>
  <c r="F29" i="1"/>
  <c r="G29" i="1"/>
  <c r="F30" i="1"/>
  <c r="G30" i="1"/>
  <c r="F31" i="1"/>
  <c r="G31" i="1"/>
  <c r="F32" i="1"/>
  <c r="G32" i="1"/>
  <c r="F33" i="1"/>
  <c r="G33" i="1"/>
  <c r="I28" i="1" l="1"/>
  <c r="H32" i="1" l="1"/>
  <c r="H31" i="1"/>
  <c r="H33" i="1"/>
  <c r="H30" i="1" l="1"/>
  <c r="N3" i="1" l="1"/>
</calcChain>
</file>

<file path=xl/sharedStrings.xml><?xml version="1.0" encoding="utf-8"?>
<sst xmlns="http://schemas.openxmlformats.org/spreadsheetml/2006/main" count="57" uniqueCount="43">
  <si>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</si>
  <si>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</si>
  <si>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</si>
  <si>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</si>
  <si>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</si>
  <si>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</si>
  <si>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</si>
  <si>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</si>
  <si>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</si>
  <si>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</si>
  <si>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</si>
  <si>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</si>
  <si>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</si>
  <si>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</si>
  <si>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</si>
  <si>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</si>
  <si>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</si>
  <si>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</si>
  <si>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</si>
  <si>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</si>
  <si>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</si>
  <si>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DV</t>
  </si>
  <si>
    <t>Office No.</t>
  </si>
  <si>
    <t>CE7011</t>
  </si>
  <si>
    <t>Carpet Area</t>
  </si>
  <si>
    <t>SBA</t>
  </si>
  <si>
    <t>CE7012</t>
  </si>
  <si>
    <t>CE7013</t>
  </si>
  <si>
    <t>CE7014(8)</t>
  </si>
  <si>
    <t>CE/7015(8)</t>
  </si>
  <si>
    <t>RV</t>
  </si>
  <si>
    <t>Electricity Bill</t>
  </si>
  <si>
    <t>7011/7112/1013</t>
  </si>
  <si>
    <t>8014/8015</t>
  </si>
  <si>
    <t>Built up Area</t>
  </si>
  <si>
    <t>Rate on Carpet</t>
  </si>
  <si>
    <t>Rate on Built up</t>
  </si>
  <si>
    <t>Rate on SBA</t>
  </si>
  <si>
    <t>IGR</t>
  </si>
  <si>
    <t>Total</t>
  </si>
  <si>
    <t>CE7015(8)</t>
  </si>
  <si>
    <t>Total Value</t>
  </si>
  <si>
    <t>SBA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</si>
</sst>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/>
    <xf numFmtId="43" fontId="2" fillId="0" borderId="0" xfId="1" applyFont="1" applyBorder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7" fillId="0" borderId="0" xfId="0" applyFont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43" fontId="5" fillId="0" borderId="0" xfId="0" applyNumberFormat="1" applyFont="1"/>
    <xf numFmtId="43" fontId="9" fillId="0" borderId="1" xfId="0" applyNumberFormat="1" applyFont="1" applyBorder="1"/>
    <xf numFmtId="43" fontId="7" fillId="0" borderId="0" xfId="0" applyNumberFormat="1" applyFont="1"/>
    <xf numFmtId="0" fontId="7" fillId="0" borderId="1" xfId="0" applyFont="1" applyBorder="1"/>
    <xf numFmtId="0" fontId="0" fillId="0" borderId="1" xfId="0" applyFill="1" applyBorder="1"/>
    <xf numFmtId="0" fontId="7" fillId="0" borderId="1" xfId="0" applyFont="1" applyFill="1" applyBorder="1"/>
    <xf numFmtId="43" fontId="0" fillId="0" borderId="1" xfId="0" applyNumberFormat="1" applyFill="1" applyBorder="1"/>
    <xf numFmtId="0" fontId="4" fillId="0" borderId="1" xfId="0" applyFont="1" applyFill="1" applyBorder="1"/>
    <xf numFmtId="0" fontId="11" fillId="0" borderId="1" xfId="0" applyFont="1" applyFill="1" applyBorder="1"/>
    <xf numFmtId="0" fontId="0" fillId="0" borderId="0" xfId="0" applyBorder="1"/>
    <xf numFmtId="43" fontId="0" fillId="0" borderId="0" xfId="0" applyNumberFormat="1" applyBorder="1"/>
    <xf numFmtId="43" fontId="5" fillId="0" borderId="1" xfId="0" applyNumberFormat="1" applyFont="1" applyBorder="1"/>
    <xf numFmtId="0" fontId="0" fillId="0" borderId="1" xfId="0" applyFont="1" applyBorder="1"/>
    <xf numFmtId="43" fontId="0" fillId="0" borderId="1" xfId="0" applyNumberFormat="1" applyFont="1" applyBorder="1"/>
    <xf numFmtId="43" fontId="3" fillId="0" borderId="1" xfId="0" applyNumberFormat="1" applyFont="1" applyBorder="1"/>
    <xf numFmtId="43" fontId="2" fillId="0" borderId="1" xfId="1" applyFont="1" applyBorder="1"/>
    <xf numFmtId="0" fontId="4" fillId="0" borderId="1" xfId="0" applyFont="1" applyBorder="1"/>
    <xf numFmtId="10" fontId="2" fillId="0" borderId="1" xfId="0" applyNumberFormat="1" applyFont="1" applyBorder="1"/>
    <xf numFmtId="0" fontId="0" fillId="0" borderId="5" xfId="0" applyBorder="1"/>
    <xf numFmtId="0" fontId="7" fillId="0" borderId="5" xfId="0" applyFont="1" applyBorder="1"/>
    <xf numFmtId="43" fontId="10" fillId="0" borderId="1" xfId="0" applyNumberFormat="1" applyFont="1" applyBorder="1"/>
    <xf numFmtId="43" fontId="0" fillId="0" borderId="0" xfId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45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A41507-85DD-4DAD-B43D-E1AC36AF5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71659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67875</xdr:colOff>
      <xdr:row>42</xdr:row>
      <xdr:rowOff>105906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3D09268-6121-44BE-A8B1-A717FBF8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02275" cy="8106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45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3AED4B-927F-4FA4-AD51-A11F65018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200989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51469-045B-4157-A06B-A5C9B4D36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06589" cy="81926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372463</xdr:colOff>
      <xdr:row>43</xdr:row>
      <xdr:rowOff>96407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B586C2-97BC-415F-8B33-65A5C90D8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7078063" cy="8287907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35</xdr:col>
      <xdr:colOff>410568</xdr:colOff>
      <xdr:row>41</xdr:row>
      <xdr:rowOff>172564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E3A8574-CB4F-4CDD-A117-B1B088B62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30400" y="0"/>
          <a:ext cx="7116168" cy="7983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28</xdr:col>
      <xdr:colOff>410908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ACC36-448E-4F07-ACB9-5DD3CD07C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9554908" cy="7592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6"/>
  <sheetViews>
    <sheetView tabSelected="1" zoomScaleNormal="100" workbookViewId="0">
      <selection activeCell="E23" sqref="E23"/>
    </sheetView>
  </sheetViews>
  <sheetFormatPr defaultRowHeight="15" x14ac:dyDescent="0.25"/>
  <cols>
    <col min="1" max="1" width="21.7109375" bestFit="1" customWidth="1"/>
    <col min="2" max="2" width="15.5703125" style="13" customWidth="1"/>
    <col min="3" max="3" width="18.28515625" bestFit="1" customWidth="1"/>
    <col min="4" max="4" width="18.140625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4.7109375" bestFit="1" customWidth="1"/>
    <col min="10" max="10" width="10" bestFit="1" customWidth="1"/>
    <col min="13" max="13" width="15.28515625" bestFit="1" customWidth="1"/>
    <col min="14" max="14" width="11.5703125" bestFit="1" customWidth="1"/>
  </cols>
  <sheetData>
    <row r="1" spans="1:19" x14ac:dyDescent="0.25">
      <c r="A1" s="35"/>
      <c r="B1" s="36"/>
      <c r="C1" s="35"/>
      <c r="E1" s="11"/>
      <c r="F1" s="12"/>
      <c r="G1" s="12"/>
    </row>
    <row r="2" spans="1:19" ht="16.5" x14ac:dyDescent="0.3">
      <c r="A2" s="18" t="s">
        <v>22</v>
      </c>
      <c r="B2" s="18" t="s">
        <v>23</v>
      </c>
      <c r="C2" s="18" t="s">
        <v>26</v>
      </c>
      <c r="D2" s="18" t="s">
        <v>27</v>
      </c>
      <c r="G2" s="18" t="s">
        <v>28</v>
      </c>
      <c r="H2" s="18" t="s">
        <v>40</v>
      </c>
      <c r="I2" s="18" t="s">
        <v>41</v>
      </c>
      <c r="L2" t="s">
        <v>13</v>
      </c>
    </row>
    <row r="3" spans="1:19" ht="16.5" x14ac:dyDescent="0.3">
      <c r="A3" s="37" t="s">
        <v>0</v>
      </c>
      <c r="B3" s="37">
        <v>42000</v>
      </c>
      <c r="C3" s="37">
        <v>42000</v>
      </c>
      <c r="D3" s="37">
        <v>42000</v>
      </c>
      <c r="G3" s="37">
        <v>42000</v>
      </c>
      <c r="H3" s="37">
        <v>42000</v>
      </c>
      <c r="I3" s="18"/>
      <c r="L3" s="14">
        <v>2007</v>
      </c>
      <c r="M3" s="15">
        <v>2024</v>
      </c>
      <c r="N3" s="16">
        <f>M3-L3</f>
        <v>17</v>
      </c>
    </row>
    <row r="4" spans="1:19" ht="16.5" x14ac:dyDescent="0.3">
      <c r="A4" s="37" t="s">
        <v>1</v>
      </c>
      <c r="B4" s="37">
        <v>2600</v>
      </c>
      <c r="C4" s="37">
        <v>2600</v>
      </c>
      <c r="D4" s="37">
        <v>2600</v>
      </c>
      <c r="G4" s="37">
        <v>2600</v>
      </c>
      <c r="H4" s="37">
        <v>2600</v>
      </c>
      <c r="I4" s="18"/>
      <c r="K4" s="10"/>
      <c r="M4" s="15"/>
      <c r="N4" s="16"/>
    </row>
    <row r="5" spans="1:19" ht="16.5" x14ac:dyDescent="0.3">
      <c r="A5" s="37" t="s">
        <v>2</v>
      </c>
      <c r="B5" s="37">
        <f>B3-B4</f>
        <v>39400</v>
      </c>
      <c r="C5" s="37">
        <f>C3-C4</f>
        <v>39400</v>
      </c>
      <c r="D5" s="37">
        <f>D3-D4</f>
        <v>39400</v>
      </c>
      <c r="G5" s="37">
        <f>G3-G4</f>
        <v>39400</v>
      </c>
      <c r="H5" s="37">
        <f>H3-H4</f>
        <v>39400</v>
      </c>
      <c r="I5" s="18"/>
      <c r="L5" t="s">
        <v>22</v>
      </c>
      <c r="M5" t="s">
        <v>24</v>
      </c>
      <c r="N5" s="5" t="s">
        <v>25</v>
      </c>
      <c r="R5" t="s">
        <v>31</v>
      </c>
      <c r="S5" t="s">
        <v>32</v>
      </c>
    </row>
    <row r="6" spans="1:19" ht="16.5" x14ac:dyDescent="0.3">
      <c r="A6" s="37" t="s">
        <v>3</v>
      </c>
      <c r="B6" s="37">
        <f>B4</f>
        <v>2600</v>
      </c>
      <c r="C6" s="37">
        <f>C4</f>
        <v>2600</v>
      </c>
      <c r="D6" s="37">
        <f>D4</f>
        <v>2600</v>
      </c>
      <c r="G6" s="37">
        <f>G4</f>
        <v>2600</v>
      </c>
      <c r="H6" s="37">
        <f>H4</f>
        <v>2600</v>
      </c>
      <c r="I6" s="18"/>
      <c r="L6" s="29" t="s">
        <v>23</v>
      </c>
      <c r="M6" s="30">
        <v>4162</v>
      </c>
      <c r="N6" s="30">
        <v>5946</v>
      </c>
      <c r="O6" s="30">
        <f>N6/M6</f>
        <v>1.4286400768861125</v>
      </c>
      <c r="P6" s="7"/>
      <c r="S6" t="s">
        <v>33</v>
      </c>
    </row>
    <row r="7" spans="1:19" ht="16.5" x14ac:dyDescent="0.3">
      <c r="A7" s="37" t="s">
        <v>4</v>
      </c>
      <c r="B7" s="37">
        <v>17</v>
      </c>
      <c r="C7" s="37">
        <v>17</v>
      </c>
      <c r="D7" s="37">
        <v>17</v>
      </c>
      <c r="G7" s="37">
        <v>17</v>
      </c>
      <c r="H7" s="37">
        <v>17</v>
      </c>
      <c r="I7" s="18"/>
      <c r="L7" s="29" t="s">
        <v>26</v>
      </c>
      <c r="M7" s="30">
        <v>1758</v>
      </c>
      <c r="N7" s="30">
        <v>2512</v>
      </c>
      <c r="O7" s="30">
        <f>N7/M7</f>
        <v>1.428896473265074</v>
      </c>
      <c r="P7" s="7"/>
    </row>
    <row r="8" spans="1:19" ht="16.5" x14ac:dyDescent="0.3">
      <c r="A8" s="37" t="s">
        <v>5</v>
      </c>
      <c r="B8" s="37">
        <f>B9-B7</f>
        <v>43</v>
      </c>
      <c r="C8" s="37">
        <f>C9-C7</f>
        <v>43</v>
      </c>
      <c r="D8" s="37">
        <f>D9-D7</f>
        <v>43</v>
      </c>
      <c r="G8" s="37">
        <f>G9-G7</f>
        <v>43</v>
      </c>
      <c r="H8" s="37">
        <f>H9-H7</f>
        <v>43</v>
      </c>
      <c r="I8" s="18"/>
      <c r="L8" s="29" t="s">
        <v>27</v>
      </c>
      <c r="M8" s="30">
        <v>2542</v>
      </c>
      <c r="N8" s="30">
        <v>3632</v>
      </c>
      <c r="O8" s="30">
        <f>N8/M8</f>
        <v>1.4287962234461054</v>
      </c>
      <c r="P8" s="7"/>
    </row>
    <row r="9" spans="1:19" ht="16.5" x14ac:dyDescent="0.3">
      <c r="A9" s="37" t="s">
        <v>6</v>
      </c>
      <c r="B9" s="37">
        <v>60</v>
      </c>
      <c r="C9" s="37">
        <v>60</v>
      </c>
      <c r="D9" s="37">
        <v>60</v>
      </c>
      <c r="G9" s="37">
        <v>60</v>
      </c>
      <c r="H9" s="37">
        <v>60</v>
      </c>
      <c r="I9" s="18"/>
      <c r="J9" s="9"/>
      <c r="K9" s="9"/>
      <c r="L9" s="29" t="s">
        <v>28</v>
      </c>
      <c r="M9" s="30">
        <v>3527</v>
      </c>
      <c r="N9" s="30">
        <v>5039</v>
      </c>
      <c r="O9" s="30">
        <f>N9/M9</f>
        <v>1.4286929401757869</v>
      </c>
      <c r="P9" s="7"/>
    </row>
    <row r="10" spans="1:19" ht="16.5" x14ac:dyDescent="0.3">
      <c r="A10" s="37" t="s">
        <v>7</v>
      </c>
      <c r="B10" s="37">
        <f>90*B7/B9</f>
        <v>25.5</v>
      </c>
      <c r="C10" s="37">
        <f>90*C7/C9</f>
        <v>25.5</v>
      </c>
      <c r="D10" s="37">
        <f>90*D7/D9</f>
        <v>25.5</v>
      </c>
      <c r="G10" s="37">
        <f>90*G7/G9</f>
        <v>25.5</v>
      </c>
      <c r="H10" s="37">
        <f>90*H7/H9</f>
        <v>25.5</v>
      </c>
      <c r="I10" s="18"/>
      <c r="J10" s="9"/>
      <c r="K10" s="9"/>
      <c r="L10" s="29" t="s">
        <v>29</v>
      </c>
      <c r="M10" s="31">
        <v>2136</v>
      </c>
      <c r="N10" s="30">
        <v>3052</v>
      </c>
      <c r="O10" s="29">
        <f>N10/M10</f>
        <v>1.4288389513108615</v>
      </c>
      <c r="P10" s="7"/>
    </row>
    <row r="11" spans="1:19" ht="16.5" x14ac:dyDescent="0.3">
      <c r="A11" s="37"/>
      <c r="B11" s="37">
        <f>B10%</f>
        <v>0.255</v>
      </c>
      <c r="C11" s="37">
        <f>C10%</f>
        <v>0.255</v>
      </c>
      <c r="D11" s="37">
        <f>D10%</f>
        <v>0.255</v>
      </c>
      <c r="G11" s="37">
        <f>G10%</f>
        <v>0.255</v>
      </c>
      <c r="H11" s="37">
        <f>H10%</f>
        <v>0.255</v>
      </c>
      <c r="I11" s="18"/>
      <c r="J11" s="9"/>
      <c r="K11" s="9"/>
      <c r="N11" s="17"/>
      <c r="O11" s="7"/>
      <c r="P11" s="7"/>
    </row>
    <row r="12" spans="1:19" ht="16.5" x14ac:dyDescent="0.3">
      <c r="A12" s="37" t="s">
        <v>8</v>
      </c>
      <c r="B12" s="37">
        <f>B6*B11</f>
        <v>663</v>
      </c>
      <c r="C12" s="37">
        <f>C6*C11</f>
        <v>663</v>
      </c>
      <c r="D12" s="37">
        <f>D6*D11</f>
        <v>663</v>
      </c>
      <c r="G12" s="37">
        <f>G6*G11</f>
        <v>663</v>
      </c>
      <c r="H12" s="37">
        <f>H6*H11</f>
        <v>663</v>
      </c>
      <c r="I12" s="18"/>
      <c r="J12" s="9"/>
      <c r="K12" s="9"/>
      <c r="L12" s="5" t="s">
        <v>25</v>
      </c>
      <c r="M12" s="1"/>
      <c r="O12" s="7"/>
      <c r="P12" s="7"/>
    </row>
    <row r="13" spans="1:19" ht="16.5" x14ac:dyDescent="0.3">
      <c r="A13" s="37" t="s">
        <v>9</v>
      </c>
      <c r="B13" s="37">
        <f>B6-B12</f>
        <v>1937</v>
      </c>
      <c r="C13" s="37">
        <f>C6-C12</f>
        <v>1937</v>
      </c>
      <c r="D13" s="37">
        <f>D6-D12</f>
        <v>1937</v>
      </c>
      <c r="G13" s="37">
        <f>G6-G12</f>
        <v>1937</v>
      </c>
      <c r="H13" s="37">
        <f>H6-H12</f>
        <v>1937</v>
      </c>
      <c r="I13" s="18"/>
      <c r="J13" s="9"/>
      <c r="K13" s="9"/>
      <c r="L13" s="4">
        <v>5946</v>
      </c>
      <c r="M13" s="32">
        <v>41300</v>
      </c>
      <c r="N13" s="3">
        <f>M13*L13</f>
        <v>245569800</v>
      </c>
    </row>
    <row r="14" spans="1:19" ht="16.5" x14ac:dyDescent="0.3">
      <c r="A14" s="37" t="s">
        <v>2</v>
      </c>
      <c r="B14" s="37">
        <f>B5</f>
        <v>39400</v>
      </c>
      <c r="C14" s="37">
        <f>C5</f>
        <v>39400</v>
      </c>
      <c r="D14" s="37">
        <f>D5</f>
        <v>39400</v>
      </c>
      <c r="G14" s="37">
        <f>G5</f>
        <v>39400</v>
      </c>
      <c r="H14" s="37">
        <f>H5</f>
        <v>39400</v>
      </c>
      <c r="I14" s="18"/>
      <c r="J14" s="9"/>
      <c r="K14" s="9"/>
      <c r="L14" s="28">
        <v>2512</v>
      </c>
      <c r="M14" s="32">
        <v>41300</v>
      </c>
      <c r="N14" s="3">
        <f>M14*L14</f>
        <v>103745600</v>
      </c>
    </row>
    <row r="15" spans="1:19" ht="16.5" x14ac:dyDescent="0.3">
      <c r="A15" s="18" t="s">
        <v>10</v>
      </c>
      <c r="B15" s="18">
        <f>B14+B13</f>
        <v>41337</v>
      </c>
      <c r="C15" s="18">
        <f>C14+C13</f>
        <v>41337</v>
      </c>
      <c r="D15" s="18">
        <f>D14+D13</f>
        <v>41337</v>
      </c>
      <c r="G15" s="18">
        <f>G14+G13</f>
        <v>41337</v>
      </c>
      <c r="H15" s="18">
        <f>H14+H13</f>
        <v>41337</v>
      </c>
      <c r="I15" s="18"/>
      <c r="J15" s="9"/>
      <c r="K15" s="9"/>
      <c r="L15" s="28">
        <v>3632</v>
      </c>
      <c r="M15" s="32">
        <v>41300</v>
      </c>
      <c r="N15" s="3">
        <f>M15*L15</f>
        <v>150001600</v>
      </c>
    </row>
    <row r="16" spans="1:19" ht="16.5" x14ac:dyDescent="0.3">
      <c r="A16" s="18" t="s">
        <v>42</v>
      </c>
      <c r="B16" s="18">
        <v>5946</v>
      </c>
      <c r="C16" s="18">
        <v>2512</v>
      </c>
      <c r="D16" s="18">
        <v>3632</v>
      </c>
      <c r="E16" s="2">
        <f>SUM(B16:D16)</f>
        <v>12090</v>
      </c>
      <c r="G16" s="18">
        <v>5039</v>
      </c>
      <c r="H16" s="18">
        <v>3052</v>
      </c>
      <c r="I16" s="18"/>
      <c r="L16" s="28">
        <v>5039</v>
      </c>
      <c r="M16" s="32">
        <v>41300</v>
      </c>
      <c r="N16" s="3">
        <f>M16*L16</f>
        <v>208110700</v>
      </c>
    </row>
    <row r="17" spans="1:14" ht="16.5" x14ac:dyDescent="0.3">
      <c r="A17" s="18" t="s">
        <v>11</v>
      </c>
      <c r="B17" s="18">
        <f>B16*B15</f>
        <v>245789802</v>
      </c>
      <c r="C17" s="18">
        <f>C16*C15</f>
        <v>103838544</v>
      </c>
      <c r="D17" s="18">
        <f>D16*D15</f>
        <v>150135984</v>
      </c>
      <c r="E17" s="2">
        <f>SUM(B17:D17)</f>
        <v>499764330</v>
      </c>
      <c r="G17" s="18">
        <f>G16*G15</f>
        <v>208297143</v>
      </c>
      <c r="H17" s="18">
        <f>H16*H15</f>
        <v>126160524</v>
      </c>
      <c r="I17" s="18">
        <f>B17+C17+D17+G17+H17</f>
        <v>834221997</v>
      </c>
      <c r="L17" s="28">
        <v>3052</v>
      </c>
      <c r="M17" s="32">
        <v>41300</v>
      </c>
      <c r="N17" s="3">
        <f>M17*L17</f>
        <v>126047600</v>
      </c>
    </row>
    <row r="18" spans="1:14" ht="16.5" x14ac:dyDescent="0.3">
      <c r="A18" s="18" t="s">
        <v>30</v>
      </c>
      <c r="B18" s="18">
        <f t="shared" ref="B18:G18" si="0">B17*0.9</f>
        <v>221210821.80000001</v>
      </c>
      <c r="C18" s="18">
        <f t="shared" si="0"/>
        <v>93454689.600000009</v>
      </c>
      <c r="D18" s="18">
        <f t="shared" si="0"/>
        <v>135122385.59999999</v>
      </c>
      <c r="E18" s="2">
        <f>SUM(B18:D18)</f>
        <v>449787897</v>
      </c>
      <c r="F18" s="2"/>
      <c r="G18" s="18">
        <f>G17*0.9</f>
        <v>187467428.70000002</v>
      </c>
      <c r="H18" s="18">
        <f>H17*0.9</f>
        <v>113544471.60000001</v>
      </c>
      <c r="I18" s="18">
        <f>I17*0.9</f>
        <v>750799797.30000007</v>
      </c>
      <c r="L18" s="33" t="s">
        <v>39</v>
      </c>
      <c r="M18" s="34"/>
      <c r="N18" s="3">
        <f>SUM(N13:N17)</f>
        <v>833475300</v>
      </c>
    </row>
    <row r="19" spans="1:14" ht="16.5" x14ac:dyDescent="0.3">
      <c r="A19" s="18" t="s">
        <v>21</v>
      </c>
      <c r="B19" s="18">
        <f t="shared" ref="B19:G19" si="1">B17*0.8</f>
        <v>196631841.60000002</v>
      </c>
      <c r="C19" s="18">
        <f t="shared" si="1"/>
        <v>83070835.200000003</v>
      </c>
      <c r="D19" s="18">
        <f t="shared" si="1"/>
        <v>120108787.2</v>
      </c>
      <c r="E19" s="2">
        <f>SUM(B19:D19)</f>
        <v>399811464</v>
      </c>
      <c r="F19" s="2"/>
      <c r="G19" s="18">
        <f>G17*0.8</f>
        <v>166637714.40000001</v>
      </c>
      <c r="H19" s="18">
        <f>H17*0.8</f>
        <v>100928419.2</v>
      </c>
      <c r="I19" s="18">
        <f>I17*0.8</f>
        <v>667377597.60000002</v>
      </c>
    </row>
    <row r="20" spans="1:14" ht="16.5" x14ac:dyDescent="0.3">
      <c r="A20" s="18" t="s">
        <v>12</v>
      </c>
      <c r="B20" s="18">
        <f>B16*B4</f>
        <v>15459600</v>
      </c>
      <c r="C20" s="18">
        <f>C16*C4</f>
        <v>6531200</v>
      </c>
      <c r="D20" s="18">
        <f>D16*D4</f>
        <v>9443200</v>
      </c>
      <c r="E20" s="2">
        <f>SUM(B20:D20)</f>
        <v>31434000</v>
      </c>
      <c r="G20" s="18">
        <f>G16*G4</f>
        <v>13101400</v>
      </c>
      <c r="H20" s="18">
        <f>H16*H4</f>
        <v>7935200</v>
      </c>
      <c r="I20" s="18">
        <f>B20+C20+D20+G20+H20</f>
        <v>52470600</v>
      </c>
    </row>
    <row r="21" spans="1:14" ht="16.5" x14ac:dyDescent="0.3">
      <c r="A21" s="18" t="s">
        <v>16</v>
      </c>
      <c r="B21" s="18">
        <f t="shared" ref="B21:G21" si="2">B17*0.035/12</f>
        <v>716886.92249999999</v>
      </c>
      <c r="C21" s="18">
        <f t="shared" si="2"/>
        <v>302862.42000000004</v>
      </c>
      <c r="D21" s="18">
        <f t="shared" si="2"/>
        <v>437896.62000000005</v>
      </c>
      <c r="E21" s="2">
        <f>SUM(B21:D21)</f>
        <v>1457645.9625000001</v>
      </c>
      <c r="G21" s="18">
        <f>G17*0.035/12</f>
        <v>607533.33375000011</v>
      </c>
      <c r="H21" s="18">
        <f>H17*0.035/12</f>
        <v>367968.19500000007</v>
      </c>
      <c r="I21" s="18">
        <f>I17*0.035/12</f>
        <v>2433147.4912500004</v>
      </c>
      <c r="L21" s="29" t="s">
        <v>23</v>
      </c>
      <c r="M21" s="30">
        <v>4162</v>
      </c>
      <c r="N21" s="30">
        <v>5946</v>
      </c>
    </row>
    <row r="22" spans="1:14" x14ac:dyDescent="0.25">
      <c r="B22" s="19"/>
      <c r="L22" s="29" t="s">
        <v>26</v>
      </c>
      <c r="M22" s="30">
        <v>1758</v>
      </c>
      <c r="N22" s="30">
        <v>2512</v>
      </c>
    </row>
    <row r="23" spans="1:14" x14ac:dyDescent="0.25">
      <c r="B23" s="19"/>
      <c r="L23" s="29" t="s">
        <v>27</v>
      </c>
      <c r="M23" s="30">
        <v>2542</v>
      </c>
      <c r="N23" s="30">
        <v>3632</v>
      </c>
    </row>
    <row r="24" spans="1:14" x14ac:dyDescent="0.25">
      <c r="M24" s="2">
        <f>SUM(M21:M23)</f>
        <v>8462</v>
      </c>
      <c r="N24" s="2">
        <f t="shared" ref="M24:N24" si="3">SUM(N21:N23)</f>
        <v>12090</v>
      </c>
    </row>
    <row r="25" spans="1:14" x14ac:dyDescent="0.25">
      <c r="B25" s="20"/>
      <c r="C25" s="3" t="s">
        <v>14</v>
      </c>
      <c r="D25" s="3"/>
      <c r="E25" s="3"/>
      <c r="F25" s="3"/>
      <c r="G25" s="3"/>
      <c r="H25" s="3"/>
      <c r="I25" s="3"/>
    </row>
    <row r="26" spans="1:14" x14ac:dyDescent="0.25">
      <c r="B26" s="20" t="s">
        <v>15</v>
      </c>
      <c r="C26" s="3" t="s">
        <v>20</v>
      </c>
      <c r="D26" s="3"/>
      <c r="E26" s="3" t="s">
        <v>11</v>
      </c>
      <c r="F26" s="3" t="s">
        <v>17</v>
      </c>
      <c r="G26" s="3" t="s">
        <v>18</v>
      </c>
      <c r="H26" s="3" t="s">
        <v>19</v>
      </c>
      <c r="I26" s="3"/>
    </row>
    <row r="27" spans="1:14" ht="17.25" x14ac:dyDescent="0.3">
      <c r="B27" s="20">
        <v>1648</v>
      </c>
      <c r="C27" s="3">
        <f>B27*1.2</f>
        <v>1977.6</v>
      </c>
      <c r="D27" s="3">
        <f>B27*1.43</f>
        <v>2356.64</v>
      </c>
      <c r="E27" s="3">
        <v>107200000</v>
      </c>
      <c r="F27" s="4">
        <f t="shared" ref="F27:F33" si="4">E27/B27</f>
        <v>65048.543689320388</v>
      </c>
      <c r="G27" s="4">
        <f>E27/C27</f>
        <v>54207.119741100323</v>
      </c>
      <c r="H27" s="4">
        <f>E27/D27</f>
        <v>45488.492090433843</v>
      </c>
      <c r="I27" s="3">
        <f>C27/B27</f>
        <v>1.2</v>
      </c>
      <c r="J27" s="6"/>
    </row>
    <row r="28" spans="1:14" ht="17.25" x14ac:dyDescent="0.3">
      <c r="B28" s="20">
        <v>2363</v>
      </c>
      <c r="C28" s="3">
        <f>B28*1.2</f>
        <v>2835.6</v>
      </c>
      <c r="D28" s="3">
        <v>3898</v>
      </c>
      <c r="E28" s="3">
        <v>155000000</v>
      </c>
      <c r="F28" s="4">
        <f t="shared" si="4"/>
        <v>65594.583157003814</v>
      </c>
      <c r="G28" s="4">
        <f>E28/C28</f>
        <v>54662.152630836506</v>
      </c>
      <c r="H28" s="4">
        <f>E28/D28</f>
        <v>39763.981528989229</v>
      </c>
      <c r="I28" s="3">
        <f>C28/B28</f>
        <v>1.2</v>
      </c>
      <c r="J28" s="6"/>
    </row>
    <row r="29" spans="1:14" x14ac:dyDescent="0.25">
      <c r="B29" s="20">
        <v>2551</v>
      </c>
      <c r="C29" s="3">
        <f>B29*1.2</f>
        <v>3061.2</v>
      </c>
      <c r="D29" s="3">
        <f>B29*1.43</f>
        <v>3647.93</v>
      </c>
      <c r="E29" s="4">
        <v>165000000</v>
      </c>
      <c r="F29" s="4">
        <f t="shared" si="4"/>
        <v>64680.51744413955</v>
      </c>
      <c r="G29" s="4">
        <f t="shared" ref="G29:G33" si="5">E29/C29</f>
        <v>53900.431203449632</v>
      </c>
      <c r="H29" s="4">
        <f>E29/D29</f>
        <v>45231.131079817875</v>
      </c>
      <c r="I29" s="3"/>
    </row>
    <row r="30" spans="1:14" x14ac:dyDescent="0.25">
      <c r="B30" s="20"/>
      <c r="C30" s="3"/>
      <c r="D30" s="3"/>
      <c r="E30" s="4"/>
      <c r="F30" s="4" t="e">
        <f t="shared" si="4"/>
        <v>#DIV/0!</v>
      </c>
      <c r="G30" s="4" t="e">
        <f t="shared" si="5"/>
        <v>#DIV/0!</v>
      </c>
      <c r="H30" s="4" t="e">
        <f>E30/#REF!</f>
        <v>#REF!</v>
      </c>
      <c r="I30" s="3" t="e">
        <f>#REF!/B30</f>
        <v>#REF!</v>
      </c>
      <c r="M30" s="38">
        <v>12090</v>
      </c>
    </row>
    <row r="31" spans="1:14" x14ac:dyDescent="0.25">
      <c r="B31" s="20"/>
      <c r="C31" s="3"/>
      <c r="D31" s="3"/>
      <c r="E31" s="4"/>
      <c r="F31" s="4" t="e">
        <f t="shared" si="4"/>
        <v>#DIV/0!</v>
      </c>
      <c r="G31" s="4" t="e">
        <f t="shared" si="5"/>
        <v>#DIV/0!</v>
      </c>
      <c r="H31" s="4" t="e">
        <f>E31/#REF!</f>
        <v>#REF!</v>
      </c>
      <c r="I31" s="3" t="e">
        <f>C31/B31</f>
        <v>#DIV/0!</v>
      </c>
      <c r="M31" s="38">
        <v>30481</v>
      </c>
    </row>
    <row r="32" spans="1:14" x14ac:dyDescent="0.25">
      <c r="B32" s="20"/>
      <c r="C32" s="3"/>
      <c r="D32" s="3"/>
      <c r="E32" s="4"/>
      <c r="F32" s="4" t="e">
        <f t="shared" si="4"/>
        <v>#DIV/0!</v>
      </c>
      <c r="G32" s="4" t="e">
        <f t="shared" si="5"/>
        <v>#DIV/0!</v>
      </c>
      <c r="H32" s="4" t="e">
        <f>E32/#REF!</f>
        <v>#REF!</v>
      </c>
      <c r="I32" s="3" t="e">
        <f>#REF!/B32</f>
        <v>#REF!</v>
      </c>
      <c r="M32" s="38">
        <f>M31*M30</f>
        <v>368515290</v>
      </c>
    </row>
    <row r="33" spans="1:11" x14ac:dyDescent="0.25">
      <c r="B33" s="20"/>
      <c r="C33" s="3"/>
      <c r="D33" s="3"/>
      <c r="E33" s="3"/>
      <c r="F33" s="4" t="e">
        <f t="shared" si="4"/>
        <v>#DIV/0!</v>
      </c>
      <c r="G33" s="4" t="e">
        <f t="shared" si="5"/>
        <v>#DIV/0!</v>
      </c>
      <c r="H33" s="4" t="e">
        <f>E33/#REF!</f>
        <v>#REF!</v>
      </c>
      <c r="I33" s="3"/>
    </row>
    <row r="34" spans="1:11" x14ac:dyDescent="0.25">
      <c r="B34" s="20"/>
      <c r="C34" s="3"/>
      <c r="D34" s="3"/>
      <c r="E34" s="3"/>
      <c r="F34" s="4"/>
      <c r="G34" s="4"/>
      <c r="H34" s="4"/>
      <c r="I34" s="3"/>
    </row>
    <row r="35" spans="1:11" x14ac:dyDescent="0.25">
      <c r="B35" s="13" t="s">
        <v>38</v>
      </c>
      <c r="E35" s="26"/>
      <c r="F35" s="27"/>
      <c r="G35" s="27"/>
      <c r="H35" s="27"/>
    </row>
    <row r="36" spans="1:11" x14ac:dyDescent="0.25">
      <c r="B36" s="13" t="s">
        <v>24</v>
      </c>
      <c r="C36" t="s">
        <v>34</v>
      </c>
      <c r="D36" t="s">
        <v>25</v>
      </c>
      <c r="E36" t="s">
        <v>35</v>
      </c>
      <c r="F36" t="s">
        <v>36</v>
      </c>
      <c r="G36" t="s">
        <v>37</v>
      </c>
      <c r="H36" t="s">
        <v>11</v>
      </c>
    </row>
    <row r="37" spans="1:11" x14ac:dyDescent="0.25">
      <c r="A37" s="21"/>
      <c r="B37" s="22">
        <v>1417</v>
      </c>
      <c r="C37" s="21">
        <f>B37*1.2</f>
        <v>1700.3999999999999</v>
      </c>
      <c r="D37" s="21">
        <v>2024</v>
      </c>
      <c r="E37" s="23">
        <f t="shared" ref="E37:E42" si="6">H37/B37</f>
        <v>49573.04163726182</v>
      </c>
      <c r="F37" s="23">
        <f t="shared" ref="F37:F42" si="7">H37/C37</f>
        <v>41310.868031051519</v>
      </c>
      <c r="G37" s="23">
        <f>H37/D37</f>
        <v>34706.027667984192</v>
      </c>
      <c r="H37" s="23">
        <v>70245000</v>
      </c>
      <c r="I37" s="21"/>
      <c r="J37" s="23"/>
      <c r="K37" s="21">
        <f>D37/B37</f>
        <v>1.4283697953422725</v>
      </c>
    </row>
    <row r="38" spans="1:11" x14ac:dyDescent="0.25">
      <c r="A38" s="21"/>
      <c r="B38" s="22"/>
      <c r="C38" s="21">
        <v>1701</v>
      </c>
      <c r="D38" s="21">
        <v>2024</v>
      </c>
      <c r="E38" s="23" t="e">
        <f t="shared" si="6"/>
        <v>#DIV/0!</v>
      </c>
      <c r="F38" s="23">
        <f t="shared" si="7"/>
        <v>45877.410346854791</v>
      </c>
      <c r="G38" s="23">
        <f>H38/D38</f>
        <v>38556.06472332016</v>
      </c>
      <c r="H38" s="23">
        <v>78037475</v>
      </c>
      <c r="I38" s="21"/>
      <c r="J38" s="21"/>
      <c r="K38" s="21" t="e">
        <f>D38/B38</f>
        <v>#DIV/0!</v>
      </c>
    </row>
    <row r="39" spans="1:11" x14ac:dyDescent="0.25">
      <c r="A39" s="21"/>
      <c r="B39" s="22">
        <v>431</v>
      </c>
      <c r="C39" s="21">
        <f>B39*1.2</f>
        <v>517.19999999999993</v>
      </c>
      <c r="D39" s="21">
        <v>615</v>
      </c>
      <c r="E39" s="23">
        <f t="shared" si="6"/>
        <v>47523.201856148495</v>
      </c>
      <c r="F39" s="23">
        <f t="shared" si="7"/>
        <v>39602.66821345708</v>
      </c>
      <c r="G39" s="23">
        <f>H39/D39</f>
        <v>33304.878048780491</v>
      </c>
      <c r="H39" s="21">
        <v>20482500</v>
      </c>
      <c r="I39" s="21"/>
      <c r="J39" s="21"/>
      <c r="K39" s="21">
        <f>D39/B39</f>
        <v>1.4269141531322507</v>
      </c>
    </row>
    <row r="40" spans="1:11" x14ac:dyDescent="0.25">
      <c r="A40" s="21"/>
      <c r="B40" s="22">
        <v>431</v>
      </c>
      <c r="C40" s="21">
        <v>501</v>
      </c>
      <c r="D40" s="21">
        <f>B40*1.43</f>
        <v>616.32999999999993</v>
      </c>
      <c r="E40" s="23">
        <f t="shared" si="6"/>
        <v>39522.041763341069</v>
      </c>
      <c r="F40" s="23">
        <f t="shared" si="7"/>
        <v>34000</v>
      </c>
      <c r="G40" s="23">
        <f>H40/D40</f>
        <v>27637.791442895854</v>
      </c>
      <c r="H40" s="21">
        <v>17034000</v>
      </c>
      <c r="I40" s="23"/>
      <c r="J40" s="23"/>
      <c r="K40" s="21"/>
    </row>
    <row r="41" spans="1:11" ht="15.75" x14ac:dyDescent="0.25">
      <c r="A41" s="25"/>
      <c r="B41" s="22">
        <f>C41/1.2</f>
        <v>979.16666666666674</v>
      </c>
      <c r="C41" s="21">
        <v>1175</v>
      </c>
      <c r="D41" s="21">
        <f>B41*1.43</f>
        <v>1400.2083333333335</v>
      </c>
      <c r="E41" s="23">
        <f t="shared" si="6"/>
        <v>48520.851063829781</v>
      </c>
      <c r="F41" s="21">
        <f t="shared" si="7"/>
        <v>40434.042553191488</v>
      </c>
      <c r="G41" s="23">
        <f>H41/D41</f>
        <v>33930.665079601247</v>
      </c>
      <c r="H41" s="21">
        <v>47510000</v>
      </c>
      <c r="I41" s="21"/>
      <c r="J41" s="21"/>
      <c r="K41" s="21"/>
    </row>
    <row r="42" spans="1:11" ht="15.75" x14ac:dyDescent="0.25">
      <c r="A42" s="25"/>
      <c r="B42" s="22">
        <f>C42/1.2</f>
        <v>218.33333333333334</v>
      </c>
      <c r="C42" s="21">
        <v>262</v>
      </c>
      <c r="D42" s="21">
        <f>B42*1.43</f>
        <v>312.21666666666664</v>
      </c>
      <c r="E42" s="23">
        <f t="shared" si="6"/>
        <v>48370.992366412211</v>
      </c>
      <c r="F42" s="21">
        <f t="shared" si="7"/>
        <v>40309.16030534351</v>
      </c>
      <c r="G42" s="23">
        <f>AVERAGE(G38:G41)</f>
        <v>33357.349823649442</v>
      </c>
      <c r="H42" s="21">
        <v>10561000</v>
      </c>
      <c r="I42" s="21"/>
      <c r="J42" s="21"/>
      <c r="K42" s="21"/>
    </row>
    <row r="43" spans="1:11" ht="15.75" x14ac:dyDescent="0.25">
      <c r="A43" s="25"/>
      <c r="B43" s="22"/>
      <c r="C43" s="21"/>
      <c r="D43" s="21"/>
      <c r="E43" s="21"/>
      <c r="F43" s="21"/>
      <c r="G43" s="21"/>
      <c r="H43" s="21"/>
      <c r="I43" s="21"/>
      <c r="J43" s="21"/>
      <c r="K43" s="23"/>
    </row>
    <row r="44" spans="1:11" ht="15.75" x14ac:dyDescent="0.25">
      <c r="A44" s="25"/>
      <c r="B44" s="22"/>
      <c r="C44" s="21"/>
      <c r="D44" s="21"/>
      <c r="E44" s="21"/>
      <c r="F44" s="21"/>
      <c r="G44" s="21"/>
      <c r="H44" s="21"/>
      <c r="I44" s="21"/>
      <c r="J44" s="21"/>
      <c r="K44" s="21"/>
    </row>
    <row r="45" spans="1:11" ht="15.75" x14ac:dyDescent="0.25">
      <c r="A45" s="24"/>
      <c r="B45" s="22"/>
      <c r="C45" s="21"/>
      <c r="D45" s="21"/>
      <c r="E45" s="23"/>
      <c r="F45" s="21"/>
      <c r="G45" s="21"/>
      <c r="H45" s="21"/>
      <c r="I45" s="21"/>
      <c r="J45" s="21"/>
      <c r="K45" s="21"/>
    </row>
    <row r="46" spans="1:11" ht="15.75" x14ac:dyDescent="0.25">
      <c r="A46" s="24"/>
      <c r="B46" s="22"/>
      <c r="C46" s="21"/>
      <c r="D46" s="21"/>
      <c r="E46" s="21"/>
      <c r="F46" s="21"/>
      <c r="G46" s="21"/>
      <c r="H46" s="21"/>
      <c r="I46" s="21"/>
      <c r="J46" s="21"/>
      <c r="K46" s="21"/>
    </row>
    <row r="66" spans="3:5" x14ac:dyDescent="0.25">
      <c r="C66" s="2"/>
      <c r="D66" s="2"/>
      <c r="E66" s="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" sqref="P1"/>
    </sheetView>
  </sheetViews>
  <sheetFormatPr defaultRowHeight="15" x14ac:dyDescent="0.25"/>
  <sheetData>
    <row r="1" spans="1:1" x14ac:dyDescent="0.25">
      <c r="A1" s="8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1" sqref="Y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2024-09-24T05:51:02Z</dcterms:modified>
</cp:coreProperties>
</file>