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Kandivali East Branch\Santosh N Butkar\"/>
    </mc:Choice>
  </mc:AlternateContent>
  <xr:revisionPtr revIDLastSave="0" documentId="13_ncr:1_{3A0B8F82-07A7-41D5-BB8A-520561EA57C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9" i="4" l="1"/>
  <c r="G27" i="4"/>
  <c r="N21" i="24"/>
  <c r="N6" i="24"/>
  <c r="N7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P7" i="4"/>
  <c r="P2" i="4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<sst xmlns="http://schemas.openxmlformats.org/spreadsheetml/2006/main" count="136" uniqueCount="94">
  <si>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</si>
  <si>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</si>
  <si>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</si>
  <si>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</si>
  <si>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</si>
  <si>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</si>
  <si>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</si>
  <si>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</si>
  <si>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</si>
  <si>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</si>
  <si>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</si>
  <si>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</si>
  <si>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</si>
  <si>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</si>
  <si>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</si>
  <si>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</si>
  <si>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</si>
  <si>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</si>
  <si>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</si>
  <si>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</si>
  <si>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</si>
  <si>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</si>
  <si>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</si>
  <si>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</si>
  <si>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</si>
  <si>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</si>
  <si>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</si>
  <si>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</si>
  <si>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</si>
  <si>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</si>
  <si>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</si>
  <si>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</si>
  <si>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</si>
  <si>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</si>
  <si>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</si>
  <si>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</si>
  <si>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</si>
  <si>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</si>
  <si>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</si>
  <si>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</si>
  <si>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</si>
  <si>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</si>
  <si>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</si>
  <si>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</si>
  <si>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</si>
  <si>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</si>
  <si>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</si>
  <si>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</si>
  <si>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</si>
  <si>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</si>
  <si>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</si>
  <si>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</si>
  <si>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</si>
  <si>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</si>
  <si>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</si>
  <si>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</si>
  <si>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</si>
  <si>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</si>
  <si>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</si>
  <si>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</si>
  <si>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</si>
  <si>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</si>
  <si>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</si>
  <si>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</si>
  <si>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</si>
  <si>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</si>
  <si>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</si>
  <si>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</si>
  <si>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</si>
  <si>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</si>
  <si>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</si>
  <si>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</si>
  <si>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</si>
  <si>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</si>
  <si>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</si>
  <si>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</si>
  <si>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</si>
  <si>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</si>
  <si>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</si>
  <si>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</si>
  <si>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</si>
  <si>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</si>
  <si>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</si>
  <si>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</si>
  <si>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</si>
  <si>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OC-2012</t>
  </si>
  <si>
    <t>IGR-30.04.24</t>
  </si>
  <si>
    <t>IGR-20.08.24</t>
  </si>
  <si>
    <t>IGR-12.04.24</t>
  </si>
  <si>
    <t>IGR-15.01.24</t>
  </si>
  <si>
    <t>IGR-26.04.24</t>
  </si>
  <si>
    <t>IGR-05.02.24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</si>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</sst>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4" fillId="0" borderId="8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0</xdr:row>
      <xdr:rowOff>0</xdr:rowOff>
    </xdr:from>
    <xdr:to>
      <xdr:col>20</xdr:col>
      <xdr:colOff>200025</xdr:colOff>
      <xdr:row>30</xdr:row>
      <xdr:rowOff>102880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182D5-8DA3-4A0A-85BA-BE2428C9B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0"/>
          <a:ext cx="2809875" cy="6427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BC7BC5-8102-4607-9E98-34062427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AF7938-8B86-43FA-82D2-B9E9E3B0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A3BB5-73F1-42B4-8C26-EB3FC8A2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29</xdr:col>
      <xdr:colOff>607314</xdr:colOff>
      <xdr:row>54</xdr:row>
      <xdr:rowOff>93964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0F4A6-9A55-47E1-9A60-38DD71E7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DB1A3-22DC-4FB9-BF28-423A17AD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812CD-0F3F-451E-8ACF-E5F692E8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A10B6-29D9-49EA-8CDF-7332D619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C5E0C6-9119-46E0-84B2-24096777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221FE8-A81A-4561-A025-7CFF6C8F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1">
        <f>374860*0.85</f>
        <v>318631</v>
      </c>
      <c r="D3" s="41"/>
      <c r="E3" s="41"/>
      <c r="F3" s="41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1" t="s">
        <v>83</v>
      </c>
      <c r="C4" s="51">
        <f>C3*10%</f>
        <v>31863.100000000002</v>
      </c>
      <c r="D4" s="41"/>
      <c r="E4" s="41"/>
      <c r="F4" s="41"/>
      <c r="H4" s="55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1">
        <v>29400</v>
      </c>
      <c r="D6" s="41"/>
      <c r="E6" s="41"/>
      <c r="F6" s="41"/>
      <c r="H6" s="60" t="s">
        <v>46</v>
      </c>
      <c r="I6" s="55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1">
        <f>C5-C6</f>
        <v>321094.09999999998</v>
      </c>
      <c r="D7" s="41"/>
      <c r="E7" s="41"/>
      <c r="F7" s="41"/>
      <c r="H7" s="59" t="s">
        <v>50</v>
      </c>
      <c r="I7" s="55">
        <v>0.8</v>
      </c>
      <c r="J7" s="41"/>
      <c r="K7" s="59" t="s">
        <v>46</v>
      </c>
      <c r="L7" s="55">
        <v>0.05</v>
      </c>
    </row>
    <row r="8" spans="2:12" ht="30" x14ac:dyDescent="0.25">
      <c r="B8" s="61" t="s">
        <v>81</v>
      </c>
      <c r="C8" s="51">
        <f>C7*D13%</f>
        <v>282562.80799999996</v>
      </c>
      <c r="D8" s="41"/>
      <c r="E8" s="41"/>
      <c r="F8" s="41"/>
      <c r="H8" s="59" t="s">
        <v>51</v>
      </c>
      <c r="I8" s="55">
        <v>0.7</v>
      </c>
      <c r="J8" s="41"/>
      <c r="K8" s="62" t="s">
        <v>52</v>
      </c>
      <c r="L8" s="55">
        <v>0.1</v>
      </c>
    </row>
    <row r="9" spans="2:12" x14ac:dyDescent="0.25">
      <c r="B9" s="41" t="s">
        <v>82</v>
      </c>
      <c r="C9" s="56">
        <f>C6+C8</f>
        <v>311962.80799999996</v>
      </c>
      <c r="D9" s="57" t="s">
        <v>62</v>
      </c>
      <c r="E9" s="58">
        <f>C9/10.764</f>
        <v>28982.052025269415</v>
      </c>
      <c r="F9" s="57" t="s">
        <v>63</v>
      </c>
      <c r="H9" s="59" t="s">
        <v>53</v>
      </c>
      <c r="I9" s="55">
        <v>0.6</v>
      </c>
      <c r="J9" s="41"/>
      <c r="K9" s="41" t="s">
        <v>54</v>
      </c>
      <c r="L9" s="55">
        <v>0.15</v>
      </c>
    </row>
    <row r="10" spans="2:12" x14ac:dyDescent="0.25">
      <c r="C10" s="63"/>
      <c r="H10" s="41" t="s">
        <v>55</v>
      </c>
      <c r="I10" s="55">
        <v>0.5</v>
      </c>
      <c r="J10" s="41"/>
      <c r="K10" s="41" t="s">
        <v>56</v>
      </c>
      <c r="L10" s="55">
        <v>0.2</v>
      </c>
    </row>
    <row r="11" spans="2:12" x14ac:dyDescent="0.25">
      <c r="B11" s="47" t="s">
        <v>68</v>
      </c>
      <c r="C11" s="65">
        <f>Calculation!D7</f>
        <v>2024</v>
      </c>
      <c r="H11" s="41" t="s">
        <v>57</v>
      </c>
      <c r="I11" s="55">
        <v>0.4</v>
      </c>
      <c r="J11" s="41"/>
      <c r="K11" s="41"/>
      <c r="L11" s="41"/>
    </row>
    <row r="12" spans="2:12" x14ac:dyDescent="0.25">
      <c r="B12" s="47" t="s">
        <v>69</v>
      </c>
      <c r="C12" s="65">
        <f>Calculation!D8</f>
        <v>2012</v>
      </c>
      <c r="D12" s="64">
        <v>100</v>
      </c>
      <c r="H12" s="41" t="s">
        <v>58</v>
      </c>
      <c r="I12" s="55">
        <v>0.3</v>
      </c>
      <c r="J12" s="41"/>
      <c r="K12" s="41"/>
      <c r="L12" s="41"/>
    </row>
    <row r="13" spans="2:12" x14ac:dyDescent="0.25">
      <c r="B13" s="47" t="s">
        <v>70</v>
      </c>
      <c r="C13" s="65">
        <f>C11-C12</f>
        <v>12</v>
      </c>
      <c r="D13" s="64">
        <f>D12-C13</f>
        <v>88</v>
      </c>
    </row>
    <row r="15" spans="2:12" x14ac:dyDescent="0.25">
      <c r="B15" s="41" t="s">
        <v>59</v>
      </c>
      <c r="C15" s="51">
        <v>93700</v>
      </c>
      <c r="D15" s="41"/>
      <c r="E15" s="41"/>
      <c r="F15" s="41"/>
    </row>
    <row r="16" spans="2:12" x14ac:dyDescent="0.25">
      <c r="B16" s="41" t="s">
        <v>60</v>
      </c>
      <c r="C16" s="51">
        <f>C15*5%</f>
        <v>4685</v>
      </c>
      <c r="D16" s="41"/>
      <c r="E16" s="41"/>
      <c r="F16" s="41"/>
    </row>
    <row r="17" spans="2:6" x14ac:dyDescent="0.25">
      <c r="B17" s="41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1" t="s">
        <v>65</v>
      </c>
      <c r="C18" s="51">
        <v>26620</v>
      </c>
      <c r="D18" s="41"/>
      <c r="E18" s="41"/>
      <c r="F18" s="41"/>
    </row>
    <row r="19" spans="2:6" x14ac:dyDescent="0.25">
      <c r="B19" s="41" t="s">
        <v>66</v>
      </c>
      <c r="C19" s="51">
        <f>C17-C18</f>
        <v>71765</v>
      </c>
      <c r="D19" s="41"/>
      <c r="E19" s="41"/>
      <c r="F19" s="41"/>
    </row>
    <row r="20" spans="2:6" ht="45" x14ac:dyDescent="0.25">
      <c r="B20" s="61" t="s">
        <v>67</v>
      </c>
      <c r="C20" s="51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7" activeCellId="4" sqref="N18:N20 N16 N13:N14 N10 N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4.8600000000000003</v>
      </c>
      <c r="M5" s="41">
        <v>4.54</v>
      </c>
      <c r="N5" s="41">
        <f t="shared" ref="N5:N20" si="6">L5*M5</f>
        <v>22.064400000000003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12.65</v>
      </c>
      <c r="M6" s="41">
        <v>10.82</v>
      </c>
      <c r="N6" s="41">
        <f t="shared" si="6"/>
        <v>136.87300000000002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57">
        <v>3.38</v>
      </c>
      <c r="M7" s="41">
        <v>7.74</v>
      </c>
      <c r="N7" s="41">
        <f t="shared" si="6"/>
        <v>26.161200000000001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8.3000000000000007</v>
      </c>
      <c r="M8" s="41">
        <v>8.43</v>
      </c>
      <c r="N8" s="41">
        <f t="shared" si="6"/>
        <v>69.969000000000008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12.6</v>
      </c>
      <c r="M9" s="41">
        <v>7.33</v>
      </c>
      <c r="N9" s="41">
        <f t="shared" si="6"/>
        <v>92.358000000000004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57">
        <v>3.38</v>
      </c>
      <c r="M10" s="41">
        <v>7.29</v>
      </c>
      <c r="N10" s="41">
        <f t="shared" si="6"/>
        <v>24.6402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11.15</v>
      </c>
      <c r="M11" s="41">
        <v>3.18</v>
      </c>
      <c r="N11" s="41">
        <f t="shared" si="6"/>
        <v>35.457000000000001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9.91</v>
      </c>
      <c r="M12" s="41">
        <v>12.33</v>
      </c>
      <c r="N12" s="41">
        <f t="shared" si="6"/>
        <v>122.19030000000001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57">
        <v>9.8699999999999992</v>
      </c>
      <c r="M13" s="41">
        <v>2.61</v>
      </c>
      <c r="N13" s="41">
        <f t="shared" si="6"/>
        <v>25.760699999999996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57">
        <v>5.6</v>
      </c>
      <c r="M14" s="41">
        <v>4.18</v>
      </c>
      <c r="N14" s="41">
        <f t="shared" si="6"/>
        <v>23.407999999999998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>
        <v>5.18</v>
      </c>
      <c r="M15" s="41">
        <v>8.27</v>
      </c>
      <c r="N15" s="41">
        <f t="shared" si="6"/>
        <v>42.838599999999992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57">
        <v>3.49</v>
      </c>
      <c r="M16" s="41">
        <v>12.59</v>
      </c>
      <c r="N16" s="41">
        <f t="shared" si="6"/>
        <v>43.939100000000003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>
        <v>11.08</v>
      </c>
      <c r="M17" s="41">
        <v>13.81</v>
      </c>
      <c r="N17" s="41">
        <f t="shared" si="6"/>
        <v>153.01480000000001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57">
        <v>9.35</v>
      </c>
      <c r="M18" s="41">
        <v>4.3899999999999997</v>
      </c>
      <c r="N18" s="41">
        <f t="shared" si="6"/>
        <v>41.046499999999995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57">
        <v>9.7100000000000009</v>
      </c>
      <c r="M19" s="41">
        <v>4.8</v>
      </c>
      <c r="N19" s="41">
        <f t="shared" si="6"/>
        <v>46.608000000000004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57">
        <v>4.1399999999999997</v>
      </c>
      <c r="M20" s="41">
        <v>7.99</v>
      </c>
      <c r="N20" s="41">
        <f t="shared" si="6"/>
        <v>33.078600000000002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41">
        <f>SUM(N5:N20)</f>
        <v>939.40740000000028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1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1">
        <v>265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0"/>
      <c r="N24" s="41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0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0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1"/>
      <c r="Q29" s="51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2"/>
      <c r="Q30" s="52"/>
      <c r="R30" s="41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37000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34000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540</v>
      </c>
      <c r="D12" s="22"/>
    </row>
    <row r="13" spans="1:5" x14ac:dyDescent="0.25">
      <c r="A13" s="15" t="s">
        <v>22</v>
      </c>
      <c r="B13" s="18"/>
      <c r="C13" s="19">
        <f>C6-C12</f>
        <v>2460</v>
      </c>
      <c r="D13" s="22"/>
    </row>
    <row r="14" spans="1:5" x14ac:dyDescent="0.25">
      <c r="A14" s="15" t="s">
        <v>15</v>
      </c>
      <c r="B14" s="18"/>
      <c r="C14" s="19">
        <f>C5</f>
        <v>34000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36460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789</v>
      </c>
      <c r="D18" s="24"/>
    </row>
    <row r="19" spans="1:5" x14ac:dyDescent="0.25">
      <c r="A19" s="15" t="s">
        <v>74</v>
      </c>
      <c r="B19" s="6"/>
      <c r="C19" s="30">
        <f>C18*C16</f>
        <v>28766940</v>
      </c>
      <c r="D19" s="70"/>
      <c r="E19" s="64"/>
    </row>
    <row r="20" spans="1:5" x14ac:dyDescent="0.25">
      <c r="A20" s="15" t="s">
        <v>24</v>
      </c>
      <c r="C20" s="31">
        <f>C19*90%</f>
        <v>25890246</v>
      </c>
      <c r="D20" s="30"/>
      <c r="E20" s="64"/>
    </row>
    <row r="21" spans="1:5" x14ac:dyDescent="0.25">
      <c r="A21" s="15" t="s">
        <v>25</v>
      </c>
      <c r="C21" s="31">
        <f>C19*80%</f>
        <v>23013552</v>
      </c>
      <c r="D21" s="31"/>
      <c r="E21" s="64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2367000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59931.125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9" sqref="F9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763.2573000000001</v>
      </c>
      <c r="C2" s="4">
        <f t="shared" ref="C2:C16" si="1">B2*1.2</f>
        <v>915.90876000000014</v>
      </c>
      <c r="D2" s="4">
        <f t="shared" ref="D2:D16" si="2">C2*1.2</f>
        <v>1099.0905120000002</v>
      </c>
      <c r="E2" s="5">
        <f t="shared" ref="E2:E16" si="3">R2</f>
        <v>31500000</v>
      </c>
      <c r="F2" s="4">
        <f t="shared" ref="F2:F15" si="4">ROUND((E2/B2),0)</f>
        <v>41270</v>
      </c>
      <c r="G2" s="4">
        <f t="shared" ref="G2:G15" si="5">ROUND((E2/C2),0)</f>
        <v>34392</v>
      </c>
      <c r="H2" s="4">
        <f t="shared" ref="H2:H15" si="6">ROUND((E2/D2),0)</f>
        <v>28660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85.09*10.764</f>
        <v>915.90876000000003</v>
      </c>
      <c r="Q2">
        <f t="shared" ref="Q2:Q10" si="9">P2/1.2</f>
        <v>763.2573000000001</v>
      </c>
      <c r="R2" s="2">
        <v>31500000</v>
      </c>
      <c r="S2" s="2" t="s">
        <v>86</v>
      </c>
    </row>
    <row r="3" spans="1:19" x14ac:dyDescent="0.25">
      <c r="A3" s="4">
        <v>2</v>
      </c>
      <c r="B3" s="4">
        <f t="shared" si="0"/>
        <v>763</v>
      </c>
      <c r="C3" s="4">
        <f t="shared" si="1"/>
        <v>915.6</v>
      </c>
      <c r="D3" s="4">
        <f t="shared" si="2"/>
        <v>1098.72</v>
      </c>
      <c r="E3" s="5">
        <f t="shared" si="3"/>
        <v>28000000</v>
      </c>
      <c r="F3" s="4">
        <f t="shared" si="4"/>
        <v>36697</v>
      </c>
      <c r="G3" s="4">
        <f t="shared" si="5"/>
        <v>30581</v>
      </c>
      <c r="H3" s="4">
        <f t="shared" si="6"/>
        <v>25484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763</v>
      </c>
      <c r="R3" s="2">
        <v>28000000</v>
      </c>
      <c r="S3" s="2" t="s">
        <v>87</v>
      </c>
    </row>
    <row r="4" spans="1:19" x14ac:dyDescent="0.25">
      <c r="A4" s="4">
        <v>3</v>
      </c>
      <c r="B4" s="4">
        <f t="shared" si="0"/>
        <v>763</v>
      </c>
      <c r="C4" s="4">
        <f t="shared" si="1"/>
        <v>915.6</v>
      </c>
      <c r="D4" s="4">
        <f t="shared" si="2"/>
        <v>1098.72</v>
      </c>
      <c r="E4" s="5">
        <f t="shared" si="3"/>
        <v>27000000</v>
      </c>
      <c r="F4" s="73">
        <f t="shared" si="4"/>
        <v>35387</v>
      </c>
      <c r="G4" s="73">
        <f t="shared" si="5"/>
        <v>29489</v>
      </c>
      <c r="H4" s="73">
        <f t="shared" si="6"/>
        <v>24574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763</v>
      </c>
      <c r="R4" s="74">
        <v>27000000</v>
      </c>
      <c r="S4" s="74" t="s">
        <v>88</v>
      </c>
    </row>
    <row r="5" spans="1:19" x14ac:dyDescent="0.25">
      <c r="A5" s="4">
        <v>4</v>
      </c>
      <c r="B5" s="4">
        <f t="shared" si="0"/>
        <v>848</v>
      </c>
      <c r="C5" s="4">
        <f t="shared" si="1"/>
        <v>1017.5999999999999</v>
      </c>
      <c r="D5" s="4">
        <f t="shared" si="2"/>
        <v>1221.1199999999999</v>
      </c>
      <c r="E5" s="5">
        <f t="shared" si="3"/>
        <v>30900000</v>
      </c>
      <c r="F5" s="73">
        <f t="shared" si="4"/>
        <v>36439</v>
      </c>
      <c r="G5" s="73">
        <f t="shared" si="5"/>
        <v>30366</v>
      </c>
      <c r="H5" s="73">
        <f t="shared" si="6"/>
        <v>25305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848</v>
      </c>
      <c r="R5" s="74">
        <v>30900000</v>
      </c>
      <c r="S5" s="74" t="s">
        <v>89</v>
      </c>
    </row>
    <row r="6" spans="1:19" x14ac:dyDescent="0.25">
      <c r="A6" s="4">
        <v>5</v>
      </c>
      <c r="B6" s="4">
        <f t="shared" si="0"/>
        <v>848</v>
      </c>
      <c r="C6" s="4">
        <f t="shared" si="1"/>
        <v>1017.5999999999999</v>
      </c>
      <c r="D6" s="4">
        <f t="shared" si="2"/>
        <v>1221.1199999999999</v>
      </c>
      <c r="E6" s="5">
        <f t="shared" si="3"/>
        <v>29000000</v>
      </c>
      <c r="F6" s="4">
        <f t="shared" si="4"/>
        <v>34198</v>
      </c>
      <c r="G6" s="4">
        <f t="shared" si="5"/>
        <v>28498</v>
      </c>
      <c r="H6" s="4">
        <f t="shared" si="6"/>
        <v>23749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848</v>
      </c>
      <c r="R6" s="2">
        <v>29000000</v>
      </c>
      <c r="S6" s="2" t="s">
        <v>90</v>
      </c>
    </row>
    <row r="7" spans="1:19" x14ac:dyDescent="0.25">
      <c r="A7" s="4">
        <v>6</v>
      </c>
      <c r="B7" s="4">
        <f t="shared" si="0"/>
        <v>766.03800000000001</v>
      </c>
      <c r="C7" s="4">
        <f t="shared" si="1"/>
        <v>919.24559999999997</v>
      </c>
      <c r="D7" s="4">
        <f t="shared" si="2"/>
        <v>1103.0947199999998</v>
      </c>
      <c r="E7" s="5">
        <f t="shared" si="3"/>
        <v>21000000</v>
      </c>
      <c r="F7" s="4">
        <f t="shared" si="4"/>
        <v>27414</v>
      </c>
      <c r="G7" s="4">
        <f t="shared" si="5"/>
        <v>22845</v>
      </c>
      <c r="H7" s="4">
        <f t="shared" si="6"/>
        <v>19037</v>
      </c>
      <c r="I7" s="4">
        <f t="shared" si="7"/>
        <v>0</v>
      </c>
      <c r="J7" s="4">
        <f t="shared" si="8"/>
        <v>0</v>
      </c>
      <c r="O7">
        <v>0</v>
      </c>
      <c r="P7">
        <f>85.4*10.764</f>
        <v>919.24559999999997</v>
      </c>
      <c r="Q7">
        <f t="shared" si="9"/>
        <v>766.03800000000001</v>
      </c>
      <c r="R7" s="2">
        <v>21000000</v>
      </c>
      <c r="S7" s="2" t="s">
        <v>91</v>
      </c>
    </row>
    <row r="8" spans="1:19" x14ac:dyDescent="0.25">
      <c r="A8" s="4">
        <v>7</v>
      </c>
      <c r="B8" s="4">
        <f t="shared" si="0"/>
        <v>900</v>
      </c>
      <c r="C8" s="4">
        <f t="shared" si="1"/>
        <v>1080</v>
      </c>
      <c r="D8" s="4">
        <f t="shared" si="2"/>
        <v>1296</v>
      </c>
      <c r="E8" s="5">
        <f t="shared" si="3"/>
        <v>32000000</v>
      </c>
      <c r="F8" s="4">
        <f t="shared" si="4"/>
        <v>35556</v>
      </c>
      <c r="G8" s="4">
        <f t="shared" si="5"/>
        <v>29630</v>
      </c>
      <c r="H8" s="4">
        <f t="shared" si="6"/>
        <v>24691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900</v>
      </c>
      <c r="R8" s="2">
        <v>32000000</v>
      </c>
      <c r="S8" s="2"/>
    </row>
    <row r="9" spans="1:19" x14ac:dyDescent="0.25">
      <c r="A9" s="4">
        <v>8</v>
      </c>
      <c r="B9" s="4">
        <f t="shared" si="0"/>
        <v>740</v>
      </c>
      <c r="C9" s="4">
        <f t="shared" si="1"/>
        <v>888</v>
      </c>
      <c r="D9" s="4">
        <f t="shared" si="2"/>
        <v>1065.5999999999999</v>
      </c>
      <c r="E9" s="5">
        <f t="shared" si="3"/>
        <v>27500000</v>
      </c>
      <c r="F9" s="73">
        <f t="shared" si="4"/>
        <v>37162</v>
      </c>
      <c r="G9" s="73">
        <f t="shared" si="5"/>
        <v>30968</v>
      </c>
      <c r="H9" s="73">
        <f t="shared" si="6"/>
        <v>25807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740</v>
      </c>
      <c r="R9" s="74">
        <v>27500000</v>
      </c>
      <c r="S9" s="2"/>
    </row>
    <row r="10" spans="1:19" x14ac:dyDescent="0.25">
      <c r="A10" s="4">
        <v>9</v>
      </c>
      <c r="B10" s="4">
        <f t="shared" si="0"/>
        <v>667</v>
      </c>
      <c r="C10" s="4">
        <f t="shared" si="1"/>
        <v>800.4</v>
      </c>
      <c r="D10" s="4">
        <f t="shared" si="2"/>
        <v>960.4799999999999</v>
      </c>
      <c r="E10" s="5">
        <f t="shared" si="3"/>
        <v>23800000</v>
      </c>
      <c r="F10" s="73">
        <f t="shared" si="4"/>
        <v>35682</v>
      </c>
      <c r="G10" s="73">
        <f t="shared" si="5"/>
        <v>29735</v>
      </c>
      <c r="H10" s="73">
        <f t="shared" si="6"/>
        <v>24779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667</v>
      </c>
      <c r="R10" s="74">
        <v>23800000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7"/>
    </row>
    <row r="25" spans="1:19" s="10" customFormat="1" x14ac:dyDescent="0.25">
      <c r="F25" s="71" t="s">
        <v>71</v>
      </c>
      <c r="G25" s="71">
        <v>674</v>
      </c>
    </row>
    <row r="26" spans="1:19" s="10" customFormat="1" x14ac:dyDescent="0.25">
      <c r="F26" s="71" t="s">
        <v>92</v>
      </c>
      <c r="G26" s="71">
        <v>265</v>
      </c>
    </row>
    <row r="27" spans="1:19" s="10" customFormat="1" x14ac:dyDescent="0.25">
      <c r="F27" s="71" t="s">
        <v>93</v>
      </c>
      <c r="G27" s="71">
        <f>SUM(G25:G26)</f>
        <v>939</v>
      </c>
    </row>
    <row r="28" spans="1:19" s="10" customFormat="1" x14ac:dyDescent="0.25">
      <c r="C28" s="66" t="s">
        <v>75</v>
      </c>
      <c r="D28" s="66"/>
      <c r="F28" s="71" t="s">
        <v>84</v>
      </c>
      <c r="G28" s="71">
        <v>789</v>
      </c>
    </row>
    <row r="29" spans="1:19" s="10" customFormat="1" x14ac:dyDescent="0.25">
      <c r="C29" s="66" t="s">
        <v>1</v>
      </c>
      <c r="D29" s="66"/>
      <c r="F29" s="71" t="s">
        <v>72</v>
      </c>
      <c r="G29" s="71">
        <v>947</v>
      </c>
      <c r="H29" s="10">
        <f>G29/G28</f>
        <v>1.2002534854245881</v>
      </c>
    </row>
    <row r="30" spans="1:19" s="10" customFormat="1" x14ac:dyDescent="0.25">
      <c r="F30" s="51" t="s">
        <v>73</v>
      </c>
      <c r="G30" s="51"/>
    </row>
    <row r="31" spans="1:19" s="10" customFormat="1" x14ac:dyDescent="0.25">
      <c r="C31" s="68"/>
      <c r="D31" s="68"/>
      <c r="F31" s="68" t="s">
        <v>74</v>
      </c>
      <c r="G31" s="68">
        <f>G29*G30</f>
        <v>0</v>
      </c>
      <c r="H31" s="10" t="e">
        <f>G31/D29</f>
        <v>#DIV/0!</v>
      </c>
    </row>
    <row r="32" spans="1:19" s="10" customFormat="1" x14ac:dyDescent="0.25">
      <c r="C32" s="68"/>
      <c r="D32" s="68"/>
      <c r="F32" s="68" t="s">
        <v>24</v>
      </c>
      <c r="G32" s="68">
        <f>G31*90%</f>
        <v>0</v>
      </c>
    </row>
    <row r="33" spans="3:7" s="10" customFormat="1" x14ac:dyDescent="0.25">
      <c r="C33" s="68"/>
      <c r="D33" s="68"/>
      <c r="F33" s="68" t="s">
        <v>25</v>
      </c>
      <c r="G33" s="68">
        <f>G31*80%</f>
        <v>0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2024-08-27T09:35:58Z</dcterms:modified>
</cp:coreProperties>
</file>