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EBE7F634-7BCF-451D-BB3E-AFF8BBFDEDC4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4" sheetId="7" r:id="rId2"/>
    <sheet name="Sheet2" sheetId="5" r:id="rId3"/>
    <sheet name="Sheet11" sheetId="1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B21" i="1" l="1"/>
  <c r="B23" i="1"/>
  <c r="I8" i="1"/>
  <c r="I7" i="1"/>
  <c r="E6" i="1"/>
  <c r="F9" i="1"/>
  <c r="G6" i="1"/>
  <c r="F7" i="1"/>
  <c r="F6" i="1"/>
  <c r="K39" i="1" l="1"/>
  <c r="G7" i="1" l="1"/>
  <c r="F8" i="1"/>
  <c r="B10" i="1"/>
  <c r="B11" i="1" s="1"/>
  <c r="B8" i="1"/>
  <c r="B6" i="1"/>
  <c r="B5" i="1"/>
  <c r="B14" i="1" s="1"/>
  <c r="B12" i="1" l="1"/>
  <c r="B13" i="1" s="1"/>
  <c r="B15" i="1" s="1"/>
  <c r="J39" i="1" s="1"/>
  <c r="B17" i="1" l="1"/>
  <c r="J31" i="1"/>
  <c r="B19" i="1" l="1"/>
  <c r="B24" i="1"/>
  <c r="B22" i="1"/>
  <c r="D43" i="1"/>
  <c r="J30" i="1"/>
  <c r="J35" i="1" l="1"/>
  <c r="J34" i="1"/>
  <c r="J33" i="1" l="1"/>
  <c r="J32" i="1"/>
  <c r="H42" i="1"/>
  <c r="H41" i="1"/>
  <c r="D42" i="1"/>
  <c r="D41" i="1"/>
  <c r="G39" i="1"/>
  <c r="G38" i="1"/>
  <c r="G30" i="1" l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H40" i="1"/>
  <c r="H39" i="1" l="1"/>
  <c r="H38" i="1"/>
  <c r="D39" i="1"/>
  <c r="I35" i="1" l="1"/>
  <c r="I34" i="1"/>
  <c r="I36" i="1"/>
  <c r="D40" i="1" l="1"/>
  <c r="I30" i="1"/>
  <c r="D38" i="1" l="1"/>
  <c r="J38" i="1" s="1"/>
  <c r="I31" i="1"/>
  <c r="I32" i="1"/>
  <c r="I33" i="1"/>
  <c r="H3" i="1" l="1"/>
</calcChain>
</file>

<file path=xl/sharedStrings.xml><?xml version="1.0" encoding="utf-8"?>
<sst xmlns="http://schemas.openxmlformats.org/spreadsheetml/2006/main" count="34" uniqueCount="31">
  <si>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</si>
  <si>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</si>
  <si>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</si>
  <si>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</si>
  <si>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</si>
  <si>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</si>
  <si>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</si>
  <si>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</si>
  <si>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</si>
  <si>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</si>
  <si>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</si>
  <si>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</si>
  <si>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</si>
  <si>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</si>
  <si>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</si>
  <si>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</si>
  <si>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</si>
  <si>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</si>
  <si>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</si>
  <si>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</si>
  <si>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</si>
  <si>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</si>
  <si>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</si>
  <si>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</si>
  <si>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</si>
  <si>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</si>
  <si>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DV</t>
  </si>
  <si>
    <t xml:space="preserve">Measurement </t>
  </si>
  <si>
    <t>Agreement Carpet Area - 17</t>
  </si>
  <si>
    <t>Total Value</t>
  </si>
  <si>
    <t>Car Parking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</si>
</sst>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b/>
      <sz val="11"/>
      <name val="Calibri"/>
      <family val="2"/>
      <scheme val="minor"/>
    </font>
    <font>
      <sz val="12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0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43" fontId="5" fillId="0" borderId="0" xfId="0" applyNumberFormat="1" applyFont="1"/>
    <xf numFmtId="43" fontId="13" fillId="0" borderId="0" xfId="0" applyNumberFormat="1" applyFont="1"/>
    <xf numFmtId="43" fontId="11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43" fontId="12" fillId="0" borderId="0" xfId="1" applyFont="1" applyFill="1" applyBorder="1"/>
    <xf numFmtId="164" fontId="12" fillId="0" borderId="0" xfId="1" applyNumberFormat="1" applyFont="1" applyFill="1" applyBorder="1"/>
    <xf numFmtId="164" fontId="7" fillId="0" borderId="0" xfId="0" applyNumberFormat="1" applyFont="1"/>
    <xf numFmtId="2" fontId="12" fillId="0" borderId="0" xfId="1" applyNumberFormat="1" applyFont="1" applyFill="1" applyBorder="1"/>
    <xf numFmtId="166" fontId="12" fillId="0" borderId="0" xfId="0" applyNumberFormat="1" applyFont="1"/>
    <xf numFmtId="0" fontId="12" fillId="0" borderId="0" xfId="0" applyFont="1"/>
    <xf numFmtId="43" fontId="7" fillId="0" borderId="0" xfId="1" applyFont="1" applyFill="1" applyBorder="1"/>
    <xf numFmtId="43" fontId="4" fillId="0" borderId="0" xfId="0" applyNumberFormat="1" applyFont="1"/>
    <xf numFmtId="0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0" fillId="0" borderId="0" xfId="0" applyNumberFormat="1" applyBorder="1"/>
    <xf numFmtId="0" fontId="7" fillId="2" borderId="1" xfId="0" applyFont="1" applyFill="1" applyBorder="1"/>
    <xf numFmtId="43" fontId="7" fillId="2" borderId="1" xfId="0" applyNumberFormat="1" applyFont="1" applyFill="1" applyBorder="1"/>
    <xf numFmtId="43" fontId="6" fillId="0" borderId="0" xfId="0" applyNumberFormat="1" applyFont="1"/>
    <xf numFmtId="0" fontId="7" fillId="0" borderId="1" xfId="0" applyFont="1" applyFill="1" applyBorder="1"/>
    <xf numFmtId="43" fontId="7" fillId="0" borderId="1" xfId="0" applyNumberFormat="1" applyFont="1" applyFill="1" applyBorder="1"/>
    <xf numFmtId="43" fontId="0" fillId="0" borderId="1" xfId="0" applyNumberFormat="1" applyFill="1" applyBorder="1"/>
    <xf numFmtId="0" fontId="7" fillId="0" borderId="0" xfId="0" applyFont="1" applyFill="1"/>
    <xf numFmtId="0" fontId="0" fillId="0" borderId="1" xfId="0" applyFill="1" applyBorder="1"/>
    <xf numFmtId="0" fontId="0" fillId="0" borderId="0" xfId="0" applyFill="1"/>
    <xf numFmtId="0" fontId="14" fillId="0" borderId="0" xfId="0" applyFont="1" applyFill="1"/>
    <xf numFmtId="43" fontId="13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591739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6CF775-1B77-4F56-83C1-1FA1E26C1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16539" cy="808785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115507</xdr:colOff>
      <xdr:row>44</xdr:row>
      <xdr:rowOff>58328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17645D5-5334-482D-BDAC-A62B5C5F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49907" cy="8440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42</xdr:row>
      <xdr:rowOff>29696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2E0C07-F73C-4905-97F5-BB0ABB3A4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803069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30</xdr:col>
      <xdr:colOff>248961</xdr:colOff>
      <xdr:row>42</xdr:row>
      <xdr:rowOff>48748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5DC9E8-640D-4A4B-ACFB-CD9B4A29F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9392961" cy="8049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17</xdr:col>
      <xdr:colOff>58519</xdr:colOff>
      <xdr:row>84</xdr:row>
      <xdr:rowOff>58009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42ED0F-F705-4BD4-B95B-CC8193D0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906000"/>
          <a:ext cx="9812119" cy="6154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7"/>
  <sheetViews>
    <sheetView tabSelected="1" zoomScaleNormal="100" workbookViewId="0">
      <selection activeCell="B21" sqref="B21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6"/>
      <c r="B1" s="24"/>
      <c r="C1" s="15"/>
      <c r="F1" s="36"/>
      <c r="G1" s="24"/>
      <c r="H1" s="2"/>
      <c r="I1" s="3"/>
      <c r="L1" s="1"/>
      <c r="M1" s="2"/>
      <c r="N1" s="2"/>
      <c r="O1" s="3"/>
    </row>
    <row r="2" spans="1:15" ht="16.5" x14ac:dyDescent="0.3">
      <c r="A2" s="20" t="s">
        <v>25</v>
      </c>
      <c r="B2" s="25"/>
      <c r="C2" s="25"/>
      <c r="D2" s="29"/>
      <c r="F2" s="11" t="s">
        <v>13</v>
      </c>
      <c r="I2" s="5"/>
      <c r="L2" s="4"/>
      <c r="O2" s="5"/>
    </row>
    <row r="3" spans="1:15" ht="16.5" x14ac:dyDescent="0.3">
      <c r="A3" s="20" t="s">
        <v>0</v>
      </c>
      <c r="B3" s="26">
        <v>24000</v>
      </c>
      <c r="C3" s="26"/>
      <c r="D3" s="23"/>
      <c r="E3" s="16"/>
      <c r="F3" s="44">
        <v>2018</v>
      </c>
      <c r="G3" s="38">
        <v>2024</v>
      </c>
      <c r="H3" s="45">
        <f>G3-F3</f>
        <v>6</v>
      </c>
      <c r="M3" s="6"/>
      <c r="N3" s="7"/>
      <c r="O3" s="5"/>
    </row>
    <row r="4" spans="1:15" ht="33" x14ac:dyDescent="0.3">
      <c r="A4" s="37" t="s">
        <v>1</v>
      </c>
      <c r="B4" s="26">
        <v>3000</v>
      </c>
      <c r="C4" s="26"/>
      <c r="D4" s="23"/>
      <c r="E4" s="46"/>
      <c r="F4" s="47"/>
      <c r="H4" s="45"/>
      <c r="L4" s="32"/>
      <c r="M4" s="6"/>
      <c r="N4" s="7"/>
      <c r="O4" s="5"/>
    </row>
    <row r="5" spans="1:15" ht="16.5" x14ac:dyDescent="0.3">
      <c r="A5" s="20" t="s">
        <v>2</v>
      </c>
      <c r="B5" s="26">
        <f t="shared" ref="B5" si="0">B3-B4</f>
        <v>21000</v>
      </c>
      <c r="C5" s="26"/>
      <c r="D5" s="23"/>
      <c r="E5" s="46"/>
      <c r="F5" s="46" t="s">
        <v>28</v>
      </c>
      <c r="G5" s="38"/>
      <c r="H5" s="18"/>
      <c r="I5" s="8"/>
      <c r="M5" s="6"/>
      <c r="N5" s="7"/>
      <c r="O5" s="5"/>
    </row>
    <row r="6" spans="1:15" ht="16.5" x14ac:dyDescent="0.3">
      <c r="A6" s="20" t="s">
        <v>3</v>
      </c>
      <c r="B6" s="26">
        <f t="shared" ref="B6" si="1">B4</f>
        <v>3000</v>
      </c>
      <c r="C6" s="26"/>
      <c r="D6" s="23"/>
      <c r="E6" s="46">
        <f>742+20.34</f>
        <v>762.34</v>
      </c>
      <c r="F6" s="46">
        <f>68.9*10.764</f>
        <v>741.63959999999997</v>
      </c>
      <c r="G6" s="46">
        <f>F8*1.1</f>
        <v>838.18191600000011</v>
      </c>
      <c r="H6" s="46"/>
      <c r="I6" s="46">
        <v>763</v>
      </c>
      <c r="J6" s="12"/>
      <c r="M6" s="6"/>
      <c r="N6" s="7"/>
      <c r="O6" s="5"/>
    </row>
    <row r="7" spans="1:15" ht="16.5" x14ac:dyDescent="0.3">
      <c r="A7" s="20" t="s">
        <v>4</v>
      </c>
      <c r="B7" s="20">
        <v>0</v>
      </c>
      <c r="C7" s="20"/>
      <c r="D7" s="56"/>
      <c r="E7" s="48"/>
      <c r="F7" s="11">
        <f>1.89*10.764</f>
        <v>20.343959999999999</v>
      </c>
      <c r="G7" s="16">
        <f>G6/10.764</f>
        <v>77.869000000000014</v>
      </c>
      <c r="H7" s="11"/>
      <c r="I7" s="17">
        <f>I6*1.1</f>
        <v>839.30000000000007</v>
      </c>
      <c r="J7" s="12"/>
      <c r="M7" s="33"/>
      <c r="N7" s="34"/>
      <c r="O7" s="5"/>
    </row>
    <row r="8" spans="1:15" ht="16.5" x14ac:dyDescent="0.3">
      <c r="A8" s="20" t="s">
        <v>5</v>
      </c>
      <c r="B8" s="20">
        <f t="shared" ref="B8" si="2">B9-B7</f>
        <v>60</v>
      </c>
      <c r="C8" s="20"/>
      <c r="D8" s="56"/>
      <c r="E8" s="49"/>
      <c r="F8" s="16">
        <f>SUM(F6:F7)</f>
        <v>761.98356000000001</v>
      </c>
      <c r="G8" s="16"/>
      <c r="H8" s="50"/>
      <c r="I8" s="40">
        <f>I7/10.764</f>
        <v>77.972872538089945</v>
      </c>
      <c r="J8" s="12"/>
      <c r="M8" s="33"/>
      <c r="N8" s="34"/>
      <c r="O8" s="5"/>
    </row>
    <row r="9" spans="1:15" ht="16.5" x14ac:dyDescent="0.3">
      <c r="A9" s="20" t="s">
        <v>6</v>
      </c>
      <c r="B9" s="20">
        <v>60</v>
      </c>
      <c r="C9" s="20"/>
      <c r="D9" s="56"/>
      <c r="E9" s="48"/>
      <c r="F9" s="16">
        <f>F8/10.764</f>
        <v>70.790000000000006</v>
      </c>
      <c r="G9" s="16"/>
      <c r="J9" s="12"/>
      <c r="K9" s="10"/>
      <c r="L9" s="10"/>
      <c r="M9" s="9"/>
      <c r="N9" s="34"/>
      <c r="O9" s="5"/>
    </row>
    <row r="10" spans="1:15" ht="33" x14ac:dyDescent="0.3">
      <c r="A10" s="37" t="s">
        <v>7</v>
      </c>
      <c r="B10" s="20">
        <f t="shared" ref="B10" si="3">90*B7/B9</f>
        <v>0</v>
      </c>
      <c r="C10" s="20"/>
      <c r="D10" s="56"/>
      <c r="E10" s="48"/>
      <c r="F10" s="46"/>
      <c r="G10" s="38"/>
      <c r="H10" s="40"/>
      <c r="I10" s="12"/>
      <c r="J10" s="12"/>
      <c r="K10" s="10"/>
      <c r="L10" s="10"/>
      <c r="M10" s="9"/>
      <c r="N10" s="34"/>
      <c r="O10" s="5"/>
    </row>
    <row r="11" spans="1:15" ht="16.5" x14ac:dyDescent="0.3">
      <c r="A11" s="20"/>
      <c r="B11" s="27">
        <f t="shared" ref="B11" si="4">B10%</f>
        <v>0</v>
      </c>
      <c r="C11" s="27"/>
      <c r="D11" s="57"/>
      <c r="E11" s="51"/>
      <c r="F11" s="52" t="s">
        <v>27</v>
      </c>
      <c r="G11" s="41"/>
      <c r="H11" s="40"/>
      <c r="I11" s="12"/>
      <c r="J11" s="12"/>
      <c r="K11" s="10"/>
      <c r="L11" s="10"/>
      <c r="M11" s="9"/>
      <c r="N11" s="35"/>
      <c r="O11" s="5"/>
    </row>
    <row r="12" spans="1:15" ht="16.5" x14ac:dyDescent="0.3">
      <c r="A12" s="20" t="s">
        <v>8</v>
      </c>
      <c r="B12" s="26">
        <f t="shared" ref="B12" si="5">B6*B11</f>
        <v>0</v>
      </c>
      <c r="C12" s="26"/>
      <c r="D12" s="26"/>
      <c r="E12" s="48"/>
      <c r="F12" s="53"/>
      <c r="G12" s="41"/>
      <c r="H12" s="40"/>
      <c r="I12" s="31"/>
      <c r="J12" s="12"/>
      <c r="K12" s="10"/>
      <c r="L12" s="10"/>
      <c r="M12" s="9"/>
      <c r="N12" s="7"/>
      <c r="O12" s="5"/>
    </row>
    <row r="13" spans="1:15" ht="16.5" x14ac:dyDescent="0.3">
      <c r="A13" s="20" t="s">
        <v>9</v>
      </c>
      <c r="B13" s="26">
        <f t="shared" ref="B13" si="6">B6-B12</f>
        <v>3000</v>
      </c>
      <c r="C13" s="26"/>
      <c r="D13" s="26"/>
      <c r="E13" s="54"/>
      <c r="F13" s="16"/>
      <c r="G13" s="16"/>
      <c r="H13" s="40"/>
      <c r="I13" s="61"/>
      <c r="J13" s="12"/>
      <c r="K13" s="10"/>
      <c r="L13" s="10"/>
      <c r="M13" s="55"/>
      <c r="N13" s="7"/>
      <c r="O13" s="5"/>
    </row>
    <row r="14" spans="1:15" ht="16.5" x14ac:dyDescent="0.3">
      <c r="A14" s="20" t="s">
        <v>2</v>
      </c>
      <c r="B14" s="26">
        <f t="shared" ref="B14" si="7">B5</f>
        <v>21000</v>
      </c>
      <c r="C14" s="26"/>
      <c r="D14" s="23"/>
      <c r="E14" s="16"/>
      <c r="H14" s="40"/>
      <c r="I14" s="12"/>
      <c r="J14" s="12"/>
      <c r="K14" s="10"/>
      <c r="L14" s="10"/>
      <c r="M14" s="9"/>
      <c r="N14" s="7"/>
      <c r="O14" s="5"/>
    </row>
    <row r="15" spans="1:15" ht="16.5" x14ac:dyDescent="0.3">
      <c r="A15" s="20" t="s">
        <v>10</v>
      </c>
      <c r="B15" s="26">
        <f t="shared" ref="B15" si="8">B14+B13</f>
        <v>24000</v>
      </c>
      <c r="C15" s="26"/>
      <c r="D15" s="23"/>
      <c r="E15" s="16"/>
      <c r="G15" s="42"/>
      <c r="H15" s="40"/>
      <c r="I15" s="40"/>
      <c r="J15" s="10"/>
      <c r="K15" s="10"/>
      <c r="L15" s="10"/>
      <c r="M15" s="9"/>
      <c r="N15" s="7"/>
      <c r="O15" s="5"/>
    </row>
    <row r="16" spans="1:15" ht="16.5" x14ac:dyDescent="0.3">
      <c r="A16" s="20" t="s">
        <v>23</v>
      </c>
      <c r="B16" s="21">
        <v>763</v>
      </c>
      <c r="C16" s="21"/>
      <c r="D16" s="21"/>
      <c r="E16" s="16"/>
      <c r="F16" s="43"/>
      <c r="G16" s="41"/>
      <c r="H16" s="17"/>
      <c r="I16" s="8"/>
      <c r="N16" s="34"/>
      <c r="O16" s="5"/>
    </row>
    <row r="17" spans="1:15" ht="16.5" x14ac:dyDescent="0.3">
      <c r="A17" s="21" t="s">
        <v>11</v>
      </c>
      <c r="B17" s="22">
        <f t="shared" ref="B17" si="9">B15*B16</f>
        <v>18312000</v>
      </c>
      <c r="C17" s="22"/>
      <c r="D17" s="22"/>
      <c r="E17" s="16"/>
      <c r="F17" s="43"/>
      <c r="G17" s="16"/>
      <c r="H17" s="17"/>
      <c r="I17" s="8"/>
      <c r="N17" s="17"/>
      <c r="O17" s="28"/>
    </row>
    <row r="18" spans="1:15" ht="16.5" x14ac:dyDescent="0.3">
      <c r="A18" s="21" t="s">
        <v>30</v>
      </c>
      <c r="B18" s="22">
        <v>1200000</v>
      </c>
      <c r="C18" s="22"/>
      <c r="D18" s="22"/>
      <c r="E18" s="16"/>
      <c r="F18" s="43"/>
      <c r="G18" s="16"/>
      <c r="H18" s="17"/>
      <c r="I18" s="8"/>
      <c r="N18" s="17"/>
      <c r="O18" s="58"/>
    </row>
    <row r="19" spans="1:15" ht="16.5" x14ac:dyDescent="0.3">
      <c r="A19" s="21" t="s">
        <v>29</v>
      </c>
      <c r="B19" s="22">
        <f>B18+B17</f>
        <v>19512000</v>
      </c>
      <c r="C19" s="22"/>
      <c r="D19" s="22"/>
      <c r="E19" s="16"/>
      <c r="F19" s="43"/>
      <c r="G19" s="16"/>
      <c r="H19" s="17"/>
      <c r="I19" s="8"/>
      <c r="N19" s="17"/>
      <c r="O19" s="58"/>
    </row>
    <row r="20" spans="1:15" ht="16.5" x14ac:dyDescent="0.3">
      <c r="A20" s="21" t="s">
        <v>24</v>
      </c>
      <c r="B20" s="22">
        <f>B19*0.98</f>
        <v>19121760</v>
      </c>
      <c r="C20" s="22"/>
      <c r="D20" s="22"/>
      <c r="E20" s="16"/>
      <c r="F20" s="43"/>
      <c r="G20" s="16"/>
      <c r="H20" s="17"/>
      <c r="I20" s="8"/>
      <c r="N20" s="17"/>
      <c r="O20" s="58"/>
    </row>
    <row r="21" spans="1:15" ht="16.5" x14ac:dyDescent="0.3">
      <c r="A21" s="21" t="s">
        <v>26</v>
      </c>
      <c r="B21" s="22">
        <f>B19*0.8</f>
        <v>15609600</v>
      </c>
      <c r="C21" s="22"/>
      <c r="D21" s="22"/>
      <c r="E21" s="16"/>
      <c r="F21" s="43"/>
      <c r="G21" s="16"/>
      <c r="H21" s="17"/>
      <c r="I21" s="8"/>
      <c r="N21" s="17"/>
      <c r="O21" s="58"/>
    </row>
    <row r="22" spans="1:15" ht="16.5" hidden="1" x14ac:dyDescent="0.3">
      <c r="A22" s="21" t="s">
        <v>24</v>
      </c>
      <c r="B22" s="22">
        <f>B17*0.9</f>
        <v>16480800</v>
      </c>
      <c r="C22" s="22"/>
      <c r="D22" s="22"/>
      <c r="E22" s="16"/>
      <c r="F22" s="16"/>
      <c r="G22" s="16"/>
      <c r="H22" s="17"/>
      <c r="I22" s="8"/>
      <c r="N22" s="17"/>
      <c r="O22" s="8"/>
    </row>
    <row r="23" spans="1:15" ht="16.5" x14ac:dyDescent="0.3">
      <c r="A23" s="21" t="s">
        <v>12</v>
      </c>
      <c r="B23" s="22">
        <f>B4*838</f>
        <v>2514000</v>
      </c>
      <c r="C23" s="23"/>
      <c r="D23" s="23"/>
      <c r="E23" s="16"/>
      <c r="F23" s="16"/>
      <c r="G23" s="16"/>
    </row>
    <row r="24" spans="1:15" ht="16.5" x14ac:dyDescent="0.3">
      <c r="A24" s="21" t="s">
        <v>16</v>
      </c>
      <c r="B24" s="69">
        <f>B17*0.03/12</f>
        <v>45780</v>
      </c>
      <c r="C24" s="23"/>
      <c r="D24" s="23"/>
      <c r="E24" s="16"/>
    </row>
    <row r="25" spans="1:15" x14ac:dyDescent="0.25">
      <c r="B25" s="16"/>
      <c r="C25" s="16"/>
    </row>
    <row r="26" spans="1:15" x14ac:dyDescent="0.25">
      <c r="B26" s="16"/>
      <c r="C26" s="16"/>
    </row>
    <row r="28" spans="1:15" x14ac:dyDescent="0.25">
      <c r="D28" s="11" t="s">
        <v>14</v>
      </c>
    </row>
    <row r="29" spans="1:15" x14ac:dyDescent="0.25">
      <c r="B29" s="30" t="s">
        <v>20</v>
      </c>
      <c r="C29" s="30" t="s">
        <v>15</v>
      </c>
      <c r="D29" s="30" t="s">
        <v>21</v>
      </c>
      <c r="E29" s="30"/>
      <c r="F29" s="30" t="s">
        <v>11</v>
      </c>
      <c r="G29" s="30" t="s">
        <v>17</v>
      </c>
      <c r="H29" s="13" t="s">
        <v>18</v>
      </c>
      <c r="I29" s="13" t="s">
        <v>19</v>
      </c>
      <c r="J29" s="13"/>
    </row>
    <row r="30" spans="1:15" ht="17.25" x14ac:dyDescent="0.3">
      <c r="B30" s="30"/>
      <c r="C30" s="30">
        <v>763</v>
      </c>
      <c r="D30" s="30"/>
      <c r="E30" s="30"/>
      <c r="F30" s="30">
        <v>18500000</v>
      </c>
      <c r="G30" s="39">
        <f t="shared" ref="G30:G36" si="10">F30/C30</f>
        <v>24246.395806028835</v>
      </c>
      <c r="H30" s="14" t="e">
        <f>F30/D30</f>
        <v>#DIV/0!</v>
      </c>
      <c r="I30" s="14" t="e">
        <f t="shared" ref="I30:I36" si="11">F30/B30</f>
        <v>#DIV/0!</v>
      </c>
      <c r="J30" s="13">
        <f>B30/C30</f>
        <v>0</v>
      </c>
      <c r="K30" s="19"/>
    </row>
    <row r="31" spans="1:15" ht="17.25" x14ac:dyDescent="0.3">
      <c r="B31" s="30"/>
      <c r="C31" s="30">
        <v>850</v>
      </c>
      <c r="D31" s="30"/>
      <c r="E31" s="30"/>
      <c r="F31" s="30">
        <v>21100000</v>
      </c>
      <c r="G31" s="39">
        <f t="shared" si="10"/>
        <v>24823.529411764706</v>
      </c>
      <c r="H31" s="14" t="e">
        <f>F31/D31</f>
        <v>#DIV/0!</v>
      </c>
      <c r="I31" s="14" t="e">
        <f t="shared" si="11"/>
        <v>#DIV/0!</v>
      </c>
      <c r="J31" s="13">
        <f>B31/C31</f>
        <v>0</v>
      </c>
      <c r="K31" s="19"/>
    </row>
    <row r="32" spans="1:15" x14ac:dyDescent="0.25">
      <c r="B32" s="30"/>
      <c r="C32" s="59">
        <v>763</v>
      </c>
      <c r="D32" s="59"/>
      <c r="E32" s="59"/>
      <c r="F32" s="60">
        <v>19000000</v>
      </c>
      <c r="G32" s="60">
        <f t="shared" si="10"/>
        <v>24901.70380078637</v>
      </c>
      <c r="H32" s="64" t="e">
        <f t="shared" ref="H32:H36" si="12">F32/D32</f>
        <v>#DIV/0!</v>
      </c>
      <c r="I32" s="14" t="e">
        <f t="shared" si="11"/>
        <v>#DIV/0!</v>
      </c>
      <c r="J32" s="13">
        <f t="shared" ref="J32:J35" si="13">D32/C32</f>
        <v>0</v>
      </c>
    </row>
    <row r="33" spans="1:13" x14ac:dyDescent="0.25">
      <c r="B33" s="30"/>
      <c r="C33" s="59"/>
      <c r="D33" s="59"/>
      <c r="E33" s="59"/>
      <c r="F33" s="60"/>
      <c r="G33" s="60" t="e">
        <f t="shared" si="10"/>
        <v>#DIV/0!</v>
      </c>
      <c r="H33" s="64" t="e">
        <f t="shared" si="12"/>
        <v>#DIV/0!</v>
      </c>
      <c r="I33" s="14" t="e">
        <f t="shared" si="11"/>
        <v>#DIV/0!</v>
      </c>
      <c r="J33" s="13" t="e">
        <f t="shared" si="13"/>
        <v>#DIV/0!</v>
      </c>
    </row>
    <row r="34" spans="1:13" x14ac:dyDescent="0.25">
      <c r="B34" s="30"/>
      <c r="C34" s="62"/>
      <c r="D34" s="62"/>
      <c r="E34" s="62"/>
      <c r="F34" s="63"/>
      <c r="G34" s="63" t="e">
        <f t="shared" si="10"/>
        <v>#DIV/0!</v>
      </c>
      <c r="H34" s="64" t="e">
        <f t="shared" si="12"/>
        <v>#DIV/0!</v>
      </c>
      <c r="I34" s="14" t="e">
        <f t="shared" si="11"/>
        <v>#DIV/0!</v>
      </c>
      <c r="J34" s="13" t="e">
        <f t="shared" si="13"/>
        <v>#DIV/0!</v>
      </c>
    </row>
    <row r="35" spans="1:13" x14ac:dyDescent="0.25">
      <c r="B35" s="30"/>
      <c r="C35" s="62"/>
      <c r="D35" s="62"/>
      <c r="E35" s="62"/>
      <c r="F35" s="63"/>
      <c r="G35" s="63" t="e">
        <f t="shared" si="10"/>
        <v>#DIV/0!</v>
      </c>
      <c r="H35" s="64" t="e">
        <f t="shared" si="12"/>
        <v>#DIV/0!</v>
      </c>
      <c r="I35" s="14" t="e">
        <f t="shared" si="11"/>
        <v>#DIV/0!</v>
      </c>
      <c r="J35" s="13" t="e">
        <f t="shared" si="13"/>
        <v>#DIV/0!</v>
      </c>
    </row>
    <row r="36" spans="1:13" x14ac:dyDescent="0.25">
      <c r="A36" s="65"/>
      <c r="B36" s="62"/>
      <c r="C36" s="62"/>
      <c r="D36" s="62"/>
      <c r="E36" s="62"/>
      <c r="F36" s="62"/>
      <c r="G36" s="63" t="e">
        <f t="shared" si="10"/>
        <v>#DIV/0!</v>
      </c>
      <c r="H36" s="64" t="e">
        <f t="shared" si="12"/>
        <v>#DIV/0!</v>
      </c>
      <c r="I36" s="64" t="e">
        <f t="shared" si="11"/>
        <v>#DIV/0!</v>
      </c>
      <c r="J36" s="66"/>
      <c r="K36" s="67"/>
      <c r="L36" s="67"/>
      <c r="M36" s="67"/>
    </row>
    <row r="37" spans="1:13" x14ac:dyDescent="0.25">
      <c r="A37" s="65"/>
      <c r="B37" s="65" t="s">
        <v>22</v>
      </c>
      <c r="C37" s="65"/>
      <c r="D37" s="65"/>
      <c r="E37" s="65"/>
      <c r="F37" s="65"/>
      <c r="G37" s="65"/>
      <c r="H37" s="67"/>
      <c r="I37" s="67"/>
      <c r="J37" s="67"/>
      <c r="K37" s="67"/>
      <c r="L37" s="67"/>
      <c r="M37" s="67"/>
    </row>
    <row r="38" spans="1:13" x14ac:dyDescent="0.25">
      <c r="A38" s="65"/>
      <c r="B38" s="59">
        <v>1218</v>
      </c>
      <c r="C38" s="59">
        <v>24704000</v>
      </c>
      <c r="D38" s="59">
        <f t="shared" ref="D38:D43" si="14">C38/B38</f>
        <v>20282.430213464697</v>
      </c>
      <c r="E38" s="62">
        <v>294000</v>
      </c>
      <c r="F38" s="62">
        <v>30000</v>
      </c>
      <c r="G38" s="63">
        <f>F38+E38+C38</f>
        <v>25028000</v>
      </c>
      <c r="H38" s="66">
        <f>G38/B38</f>
        <v>20548.440065681443</v>
      </c>
      <c r="I38" s="64"/>
      <c r="J38" s="64">
        <f>B15/D38</f>
        <v>1.1832901554404145</v>
      </c>
      <c r="K38" s="67"/>
      <c r="L38" s="67"/>
      <c r="M38" s="67"/>
    </row>
    <row r="39" spans="1:13" x14ac:dyDescent="0.25">
      <c r="A39" s="65"/>
      <c r="B39" s="59">
        <v>1235</v>
      </c>
      <c r="C39" s="59">
        <v>28405000</v>
      </c>
      <c r="D39" s="59">
        <f t="shared" si="14"/>
        <v>23000</v>
      </c>
      <c r="E39" s="62">
        <v>315000</v>
      </c>
      <c r="F39" s="62">
        <v>30000</v>
      </c>
      <c r="G39" s="63">
        <f>F39+E39+C39</f>
        <v>28750000</v>
      </c>
      <c r="H39" s="66">
        <f>G39/B39</f>
        <v>23279.352226720646</v>
      </c>
      <c r="I39" s="64"/>
      <c r="J39" s="64">
        <f>B15/D39</f>
        <v>1.0434782608695652</v>
      </c>
      <c r="K39" s="67" t="e">
        <f>C39/A39</f>
        <v>#DIV/0!</v>
      </c>
      <c r="L39" s="67"/>
      <c r="M39" s="67"/>
    </row>
    <row r="40" spans="1:13" x14ac:dyDescent="0.25">
      <c r="A40" s="65"/>
      <c r="B40" s="62">
        <v>916</v>
      </c>
      <c r="C40" s="62">
        <v>21400000</v>
      </c>
      <c r="D40" s="62">
        <f t="shared" si="14"/>
        <v>23362.445414847163</v>
      </c>
      <c r="E40" s="62"/>
      <c r="F40" s="62"/>
      <c r="G40" s="63"/>
      <c r="H40" s="66">
        <f>G40/B40</f>
        <v>0</v>
      </c>
      <c r="I40" s="66"/>
      <c r="J40" s="66"/>
      <c r="K40" s="67"/>
      <c r="L40" s="67"/>
      <c r="M40" s="67"/>
    </row>
    <row r="41" spans="1:13" ht="15.75" x14ac:dyDescent="0.25">
      <c r="A41" s="68"/>
      <c r="B41" s="62"/>
      <c r="C41" s="62"/>
      <c r="D41" s="62" t="e">
        <f t="shared" si="14"/>
        <v>#DIV/0!</v>
      </c>
      <c r="E41" s="62"/>
      <c r="F41" s="62"/>
      <c r="G41" s="63"/>
      <c r="H41" s="66" t="e">
        <f>G41/B41</f>
        <v>#DIV/0!</v>
      </c>
      <c r="I41" s="66"/>
      <c r="J41" s="66"/>
      <c r="K41" s="67"/>
      <c r="L41" s="67"/>
      <c r="M41" s="67"/>
    </row>
    <row r="42" spans="1:13" ht="15.75" x14ac:dyDescent="0.25">
      <c r="A42" s="68"/>
      <c r="B42" s="62"/>
      <c r="C42" s="62"/>
      <c r="D42" s="62" t="e">
        <f t="shared" si="14"/>
        <v>#DIV/0!</v>
      </c>
      <c r="E42" s="62"/>
      <c r="F42" s="62"/>
      <c r="G42" s="63"/>
      <c r="H42" s="66" t="e">
        <f>G42/B42</f>
        <v>#DIV/0!</v>
      </c>
      <c r="I42" s="66"/>
      <c r="J42" s="66"/>
      <c r="K42" s="67"/>
      <c r="L42" s="67"/>
      <c r="M42" s="67"/>
    </row>
    <row r="43" spans="1:13" ht="15.75" x14ac:dyDescent="0.25">
      <c r="A43" s="68"/>
      <c r="B43" s="62"/>
      <c r="C43" s="62"/>
      <c r="D43" s="62" t="e">
        <f t="shared" si="14"/>
        <v>#DIV/0!</v>
      </c>
      <c r="E43" s="62"/>
      <c r="F43" s="62"/>
      <c r="G43" s="62"/>
      <c r="H43" s="66"/>
      <c r="I43" s="66"/>
      <c r="J43" s="66"/>
      <c r="K43" s="67"/>
      <c r="L43" s="67"/>
      <c r="M43" s="67"/>
    </row>
    <row r="44" spans="1:13" ht="15.75" x14ac:dyDescent="0.25">
      <c r="A44" s="68"/>
      <c r="B44" s="65"/>
      <c r="C44" s="65"/>
      <c r="D44" s="65"/>
      <c r="E44" s="65"/>
      <c r="F44" s="65"/>
      <c r="G44" s="65"/>
      <c r="H44" s="67"/>
      <c r="I44" s="67"/>
      <c r="J44" s="67"/>
      <c r="K44" s="67"/>
      <c r="L44" s="67"/>
      <c r="M44" s="67"/>
    </row>
    <row r="45" spans="1:13" ht="15.75" x14ac:dyDescent="0.25">
      <c r="A45" s="68"/>
      <c r="B45" s="65"/>
      <c r="C45" s="65"/>
      <c r="D45" s="65"/>
      <c r="E45" s="65"/>
      <c r="F45" s="65"/>
      <c r="G45" s="65"/>
      <c r="H45" s="67"/>
      <c r="I45" s="67"/>
      <c r="J45" s="67"/>
      <c r="K45" s="67"/>
      <c r="L45" s="67"/>
      <c r="M45" s="67"/>
    </row>
    <row r="46" spans="1:13" ht="15.75" x14ac:dyDescent="0.25">
      <c r="A46" s="68"/>
      <c r="B46" s="65"/>
      <c r="C46" s="65"/>
      <c r="D46" s="65"/>
      <c r="E46" s="65"/>
      <c r="F46" s="65"/>
      <c r="G46" s="65"/>
      <c r="H46" s="67"/>
      <c r="I46" s="67"/>
      <c r="J46" s="67"/>
      <c r="K46" s="67"/>
      <c r="L46" s="67"/>
      <c r="M46" s="67"/>
    </row>
    <row r="47" spans="1:13" ht="15.75" x14ac:dyDescent="0.25">
      <c r="A47" s="68"/>
      <c r="B47" s="65"/>
      <c r="C47" s="65"/>
      <c r="D47" s="65"/>
      <c r="E47" s="65"/>
      <c r="F47" s="65"/>
      <c r="G47" s="65"/>
      <c r="H47" s="67"/>
      <c r="I47" s="67"/>
      <c r="J47" s="67"/>
      <c r="K47" s="67"/>
      <c r="L47" s="67"/>
      <c r="M47" s="67"/>
    </row>
    <row r="67" spans="4:6" x14ac:dyDescent="0.25">
      <c r="D67" s="16"/>
      <c r="E67" s="16"/>
      <c r="F67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36B2E-E47F-4B53-B448-E82C904060A9}">
  <dimension ref="A1"/>
  <sheetViews>
    <sheetView topLeftCell="A4" workbookViewId="0">
      <selection activeCell="C10" sqref="C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Sheet4</vt:lpstr>
      <vt:lpstr>Sheet2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2024-08-23T08:59:56Z</dcterms:modified>
</cp:coreProperties>
</file>