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SMECCC Panvel\Neha Namdev shigwan\"/>
    </mc:Choice>
  </mc:AlternateContent>
  <xr:revisionPtr revIDLastSave="0" documentId="13_ncr:1_{E32838FE-E0DB-406B-AF52-98A37402049F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  <sheet name="Sheet14" sheetId="26" r:id="rId15"/>
  </sheets>
  <calcPr calcId="191029"/>
</workbook>
</file>

<file path=xl/calcChain.xml><?xml version="1.0" encoding="utf-8"?>
<calcChain xmlns="http://schemas.openxmlformats.org/spreadsheetml/2006/main">
  <c r="V9" i="4" l="1"/>
  <c r="V10" i="4"/>
  <c r="V11" i="4"/>
  <c r="V12" i="4"/>
  <c r="V8" i="4"/>
  <c r="P16" i="4" l="1"/>
  <c r="J16" i="4"/>
  <c r="I16" i="4"/>
  <c r="E16" i="4"/>
  <c r="B16" i="4"/>
  <c r="C16" i="4" s="1"/>
  <c r="D16" i="4" s="1"/>
  <c r="A16" i="4"/>
  <c r="P15" i="4"/>
  <c r="J15" i="4"/>
  <c r="I15" i="4"/>
  <c r="E15" i="4"/>
  <c r="B15" i="4"/>
  <c r="C15" i="4" s="1"/>
  <c r="D15" i="4" s="1"/>
  <c r="A15" i="4"/>
  <c r="P14" i="4"/>
  <c r="J14" i="4"/>
  <c r="I14" i="4"/>
  <c r="E14" i="4"/>
  <c r="B14" i="4"/>
  <c r="C14" i="4" s="1"/>
  <c r="A14" i="4"/>
  <c r="E31" i="4"/>
  <c r="Q12" i="4"/>
  <c r="U12" i="4"/>
  <c r="U11" i="4"/>
  <c r="Q11" i="4" s="1"/>
  <c r="Q10" i="4"/>
  <c r="U10" i="4"/>
  <c r="Q9" i="4"/>
  <c r="U9" i="4"/>
  <c r="Q8" i="4"/>
  <c r="U8" i="4"/>
  <c r="F23" i="4"/>
  <c r="F25" i="4" s="1"/>
  <c r="F26" i="4" s="1"/>
  <c r="F28" i="4" s="1"/>
  <c r="F29" i="4" s="1"/>
  <c r="H16" i="4" l="1"/>
  <c r="H15" i="4"/>
  <c r="G16" i="4"/>
  <c r="F15" i="4"/>
  <c r="G14" i="4"/>
  <c r="D14" i="4"/>
  <c r="H14" i="4" s="1"/>
  <c r="F14" i="4"/>
  <c r="F16" i="4"/>
  <c r="G15" i="4"/>
  <c r="X4" i="4"/>
  <c r="I26" i="4"/>
  <c r="I24" i="4"/>
  <c r="J23" i="4"/>
  <c r="J22" i="4"/>
  <c r="J21" i="4"/>
  <c r="I33" i="4"/>
  <c r="P11" i="4" l="1"/>
  <c r="P10" i="4"/>
  <c r="P9" i="4"/>
  <c r="P8" i="4"/>
  <c r="Q6" i="4"/>
  <c r="Q5" i="4"/>
  <c r="Q4" i="4"/>
  <c r="Q3" i="4"/>
  <c r="P2" i="4"/>
  <c r="P12" i="4" l="1"/>
  <c r="J12" i="4" l="1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7" i="4" l="1"/>
  <c r="J17" i="4"/>
  <c r="I17" i="4"/>
  <c r="E17" i="4"/>
  <c r="A17" i="4"/>
  <c r="P13" i="4"/>
  <c r="J13" i="4"/>
  <c r="I13" i="4"/>
  <c r="E13" i="4"/>
  <c r="A13" i="4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3" i="4"/>
  <c r="F4" i="4"/>
  <c r="F5" i="4"/>
  <c r="F6" i="4"/>
  <c r="F2" i="4"/>
  <c r="B12" i="4"/>
  <c r="C12" i="4" s="1"/>
  <c r="B13" i="4"/>
  <c r="C13" i="4" s="1"/>
  <c r="B17" i="4"/>
  <c r="C17" i="4" s="1"/>
  <c r="B7" i="4"/>
  <c r="C7" i="4" s="1"/>
  <c r="F13" i="4" l="1"/>
  <c r="F12" i="4"/>
  <c r="D5" i="4"/>
  <c r="H5" i="4" s="1"/>
  <c r="D10" i="4"/>
  <c r="H10" i="4" s="1"/>
  <c r="G10" i="4"/>
  <c r="D9" i="4"/>
  <c r="H9" i="4" s="1"/>
  <c r="G9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7" i="4"/>
  <c r="H17" i="4" s="1"/>
  <c r="G17" i="4"/>
  <c r="F17" i="4"/>
  <c r="D13" i="4"/>
  <c r="H13" i="4" s="1"/>
  <c r="G13" i="4"/>
  <c r="D12" i="4" l="1"/>
  <c r="H12" i="4" s="1"/>
  <c r="G12" i="4"/>
  <c r="D7" i="4"/>
  <c r="H7" i="4" s="1"/>
  <c r="G7" i="4"/>
</calcChain>
</file>

<file path=xl/sharedStrings.xml><?xml version="1.0" encoding="utf-8"?>
<sst xmlns="http://schemas.openxmlformats.org/spreadsheetml/2006/main" count="34" uniqueCount="29">
  <si>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</si>
  <si>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</si>
  <si>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</si>
  <si>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</si>
  <si>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</si>
  <si>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</si>
  <si>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</si>
  <si>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</si>
  <si>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</si>
  <si>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</si>
  <si>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</si>
  <si>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</si>
  <si>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</si>
  <si>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105, 1st Floor, SIddhivinayak Green Park, Plot No. 188, Sector R4, Village - Pushpak Vadghar, Navi Mumbai</t>
  </si>
  <si>
    <t>agreement - 06.082024</t>
  </si>
  <si>
    <t>av</t>
  </si>
  <si>
    <t>sd</t>
  </si>
  <si>
    <t>rd</t>
  </si>
  <si>
    <t>ca</t>
  </si>
  <si>
    <t>nat terr</t>
  </si>
  <si>
    <t>chajja</t>
  </si>
  <si>
    <t>rate</t>
  </si>
  <si>
    <t>fmv</t>
  </si>
  <si>
    <t>1st</t>
  </si>
  <si>
    <t>7th</t>
  </si>
  <si>
    <t>5th</t>
  </si>
  <si>
    <t>mca</t>
  </si>
  <si>
    <t>fb</t>
  </si>
  <si>
    <t>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</si>
</sst>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1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30</xdr:col>
      <xdr:colOff>144150</xdr:colOff>
      <xdr:row>67</xdr:row>
      <xdr:rowOff>20143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A7E0FD-0868-41C4-93FE-AB4307263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67750" y="5524500"/>
          <a:ext cx="9135750" cy="78306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47</xdr:row>
      <xdr:rowOff>153607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E9C102-ADCF-4771-AC18-36D3BFAD5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86499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410823</xdr:colOff>
      <xdr:row>51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8E9BB46-2BE5-43B4-B6A8-666795FB94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45223" cy="8640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344139</xdr:colOff>
      <xdr:row>45</xdr:row>
      <xdr:rowOff>144065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8FFDB0-E093-49DA-835D-775CC5E44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78539" cy="85260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363192</xdr:colOff>
      <xdr:row>47</xdr:row>
      <xdr:rowOff>153598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EAAF04-4903-440E-BD9A-D23EF1DE82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97592" cy="858322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382244</xdr:colOff>
      <xdr:row>46</xdr:row>
      <xdr:rowOff>10723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8237AD9-CE88-4E4C-9400-A4977E53B7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16644" cy="858322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48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42BFF28-6C93-46D8-B7F5-F8C4575F7C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90297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47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D434AF-FA28-4240-8907-F523014CFC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8296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66781E-82B0-4C1C-9C61-4D43649406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438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A0F666-0A44-497C-BCA8-0BE1C0E0B3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438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77164A-1139-4234-A289-5DFA4C2F81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438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401297</xdr:colOff>
      <xdr:row>46</xdr:row>
      <xdr:rowOff>172670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ABA7EC-BACB-4058-805D-E3B362B4DB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35697" cy="87451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363192</xdr:colOff>
      <xdr:row>45</xdr:row>
      <xdr:rowOff>10723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981938-5CB7-480A-B0AA-6E705D0FC5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97592" cy="858322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382244</xdr:colOff>
      <xdr:row>45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F9A7AC9-52CE-4F30-AACB-D962923F60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16644" cy="8668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0"/>
  <sheetViews>
    <sheetView tabSelected="1" zoomScaleNormal="100" workbookViewId="0">
      <selection activeCell="Q27" sqref="Q2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0" max="20" width="10.42578125" bestFit="1" customWidth="1"/>
  </cols>
  <sheetData>
    <row r="1" spans="1:24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4" x14ac:dyDescent="0.25">
      <c r="A2" s="4">
        <f t="shared" ref="A2:A17" si="0">N2</f>
        <v>0</v>
      </c>
      <c r="B2" s="4">
        <f t="shared" ref="B2:B17" si="1">Q2</f>
        <v>316</v>
      </c>
      <c r="C2" s="4">
        <f>B2*1.2</f>
        <v>379.2</v>
      </c>
      <c r="D2" s="4">
        <f t="shared" ref="D2:D12" si="2">C2*1.2</f>
        <v>455.03999999999996</v>
      </c>
      <c r="E2" s="5">
        <f t="shared" ref="E2:E12" si="3">R2</f>
        <v>3500000</v>
      </c>
      <c r="F2" s="10">
        <f t="shared" ref="F2:F12" si="4">ROUND((E2/B2),0)</f>
        <v>11076</v>
      </c>
      <c r="G2" s="10">
        <f t="shared" ref="G2:G12" si="5">ROUND((E2/C2),0)</f>
        <v>9230</v>
      </c>
      <c r="H2" s="10">
        <f t="shared" ref="H2:H12" si="6">ROUND((E2/D2),0)</f>
        <v>7692</v>
      </c>
      <c r="I2" s="4" t="e">
        <f>#REF!</f>
        <v>#REF!</v>
      </c>
      <c r="J2" s="4">
        <f t="shared" ref="J2:J12" si="7">S2</f>
        <v>0</v>
      </c>
      <c r="O2">
        <v>0</v>
      </c>
      <c r="P2">
        <f t="shared" ref="P2:P11" si="8">O2/1.2</f>
        <v>0</v>
      </c>
      <c r="Q2">
        <v>316</v>
      </c>
      <c r="R2" s="2">
        <v>3500000</v>
      </c>
      <c r="S2" s="8"/>
      <c r="T2" s="8"/>
    </row>
    <row r="3" spans="1:24" x14ac:dyDescent="0.25">
      <c r="A3" s="4">
        <f t="shared" si="0"/>
        <v>0</v>
      </c>
      <c r="B3" s="4">
        <f t="shared" si="1"/>
        <v>458.33333333333337</v>
      </c>
      <c r="C3" s="4">
        <f t="shared" ref="C3:C17" si="9">B3*1.2</f>
        <v>550</v>
      </c>
      <c r="D3" s="4">
        <f t="shared" si="2"/>
        <v>660</v>
      </c>
      <c r="E3" s="5">
        <f t="shared" si="3"/>
        <v>3500000</v>
      </c>
      <c r="F3" s="10">
        <f t="shared" si="4"/>
        <v>7636</v>
      </c>
      <c r="G3" s="10">
        <f t="shared" si="5"/>
        <v>6364</v>
      </c>
      <c r="H3" s="10">
        <f t="shared" si="6"/>
        <v>5303</v>
      </c>
      <c r="I3" s="4" t="e">
        <f>#REF!</f>
        <v>#REF!</v>
      </c>
      <c r="J3" s="4">
        <f t="shared" si="7"/>
        <v>0</v>
      </c>
      <c r="O3">
        <v>0</v>
      </c>
      <c r="P3">
        <v>550</v>
      </c>
      <c r="Q3">
        <f t="shared" ref="Q3:Q6" si="10">P3/1.2</f>
        <v>458.33333333333337</v>
      </c>
      <c r="R3" s="2">
        <v>3500000</v>
      </c>
      <c r="S3" s="8"/>
      <c r="T3" s="8"/>
    </row>
    <row r="4" spans="1:24" x14ac:dyDescent="0.25">
      <c r="A4" s="4">
        <f t="shared" si="0"/>
        <v>0</v>
      </c>
      <c r="B4" s="4">
        <f t="shared" si="1"/>
        <v>483.33333333333337</v>
      </c>
      <c r="C4" s="4">
        <f t="shared" si="9"/>
        <v>580</v>
      </c>
      <c r="D4" s="4">
        <f t="shared" si="2"/>
        <v>696</v>
      </c>
      <c r="E4" s="5">
        <f t="shared" si="3"/>
        <v>3500000</v>
      </c>
      <c r="F4" s="10">
        <f t="shared" si="4"/>
        <v>7241</v>
      </c>
      <c r="G4" s="10">
        <f t="shared" si="5"/>
        <v>6034</v>
      </c>
      <c r="H4" s="10">
        <f t="shared" si="6"/>
        <v>5029</v>
      </c>
      <c r="I4" s="4" t="e">
        <f>#REF!</f>
        <v>#REF!</v>
      </c>
      <c r="J4" s="4">
        <f t="shared" si="7"/>
        <v>0</v>
      </c>
      <c r="O4">
        <v>0</v>
      </c>
      <c r="P4">
        <v>580</v>
      </c>
      <c r="Q4">
        <f t="shared" si="10"/>
        <v>483.33333333333337</v>
      </c>
      <c r="R4" s="2">
        <v>3500000</v>
      </c>
      <c r="S4" s="8"/>
      <c r="T4" s="8"/>
      <c r="V4">
        <v>19.294</v>
      </c>
      <c r="W4">
        <v>10.763999999999999</v>
      </c>
      <c r="X4">
        <f>V4*W4</f>
        <v>207.68061599999999</v>
      </c>
    </row>
    <row r="5" spans="1:24" x14ac:dyDescent="0.25">
      <c r="A5" s="4">
        <f t="shared" si="0"/>
        <v>0</v>
      </c>
      <c r="B5" s="4">
        <f t="shared" si="1"/>
        <v>562.5</v>
      </c>
      <c r="C5" s="4">
        <f t="shared" si="9"/>
        <v>675</v>
      </c>
      <c r="D5" s="4">
        <f t="shared" si="2"/>
        <v>810</v>
      </c>
      <c r="E5" s="5">
        <f t="shared" si="3"/>
        <v>4000000</v>
      </c>
      <c r="F5" s="10">
        <f t="shared" si="4"/>
        <v>7111</v>
      </c>
      <c r="G5" s="10">
        <f t="shared" si="5"/>
        <v>5926</v>
      </c>
      <c r="H5" s="10">
        <f t="shared" si="6"/>
        <v>4938</v>
      </c>
      <c r="I5" s="4" t="e">
        <f>#REF!</f>
        <v>#REF!</v>
      </c>
      <c r="J5" s="4">
        <f t="shared" si="7"/>
        <v>0</v>
      </c>
      <c r="O5">
        <v>0</v>
      </c>
      <c r="P5">
        <v>675</v>
      </c>
      <c r="Q5">
        <f t="shared" si="10"/>
        <v>562.5</v>
      </c>
      <c r="R5" s="2">
        <v>4000000</v>
      </c>
      <c r="S5" s="8"/>
      <c r="T5" s="8"/>
    </row>
    <row r="6" spans="1:24" x14ac:dyDescent="0.25">
      <c r="A6" s="4">
        <f t="shared" si="0"/>
        <v>0</v>
      </c>
      <c r="B6" s="4">
        <f t="shared" si="1"/>
        <v>562.5</v>
      </c>
      <c r="C6" s="4">
        <f t="shared" si="9"/>
        <v>675</v>
      </c>
      <c r="D6" s="4">
        <f t="shared" si="2"/>
        <v>810</v>
      </c>
      <c r="E6" s="5">
        <f t="shared" si="3"/>
        <v>4500000</v>
      </c>
      <c r="F6" s="10">
        <f t="shared" si="4"/>
        <v>8000</v>
      </c>
      <c r="G6" s="10">
        <f t="shared" si="5"/>
        <v>6667</v>
      </c>
      <c r="H6" s="10">
        <f t="shared" si="6"/>
        <v>5556</v>
      </c>
      <c r="I6" s="4" t="e">
        <f>#REF!</f>
        <v>#REF!</v>
      </c>
      <c r="J6" s="4">
        <f t="shared" si="7"/>
        <v>0</v>
      </c>
      <c r="O6">
        <v>0</v>
      </c>
      <c r="P6">
        <v>675</v>
      </c>
      <c r="Q6">
        <f t="shared" si="10"/>
        <v>562.5</v>
      </c>
      <c r="R6" s="2">
        <v>4500000</v>
      </c>
      <c r="S6" s="8"/>
      <c r="T6" s="8"/>
    </row>
    <row r="7" spans="1:24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R7" s="2"/>
      <c r="S7" s="8"/>
      <c r="T7" s="16"/>
    </row>
    <row r="8" spans="1:24" x14ac:dyDescent="0.25">
      <c r="A8" s="4">
        <f t="shared" si="0"/>
        <v>0</v>
      </c>
      <c r="B8" s="4">
        <f t="shared" si="1"/>
        <v>423.63874799999996</v>
      </c>
      <c r="C8" s="4">
        <f t="shared" si="9"/>
        <v>508.36649759999995</v>
      </c>
      <c r="D8" s="4">
        <f t="shared" si="2"/>
        <v>610.03979711999989</v>
      </c>
      <c r="E8" s="5">
        <f t="shared" si="3"/>
        <v>2700000</v>
      </c>
      <c r="F8" s="10">
        <f t="shared" si="4"/>
        <v>6373</v>
      </c>
      <c r="G8" s="10">
        <f t="shared" si="5"/>
        <v>5311</v>
      </c>
      <c r="H8" s="10">
        <f t="shared" si="6"/>
        <v>4426</v>
      </c>
      <c r="I8" s="4" t="e">
        <f>#REF!</f>
        <v>#REF!</v>
      </c>
      <c r="J8" s="4" t="str">
        <f t="shared" si="7"/>
        <v>1st</v>
      </c>
      <c r="O8">
        <v>0</v>
      </c>
      <c r="P8">
        <f t="shared" si="8"/>
        <v>0</v>
      </c>
      <c r="Q8">
        <f>U8*10.764</f>
        <v>423.63874799999996</v>
      </c>
      <c r="R8" s="2">
        <v>2700000</v>
      </c>
      <c r="S8" s="8" t="s">
        <v>23</v>
      </c>
      <c r="T8" s="16">
        <v>45442</v>
      </c>
      <c r="U8">
        <f>29.809+5.562+3.986</f>
        <v>39.356999999999999</v>
      </c>
      <c r="V8">
        <f>F8*1.2</f>
        <v>7647.5999999999995</v>
      </c>
    </row>
    <row r="9" spans="1:24" x14ac:dyDescent="0.25">
      <c r="A9" s="4">
        <f t="shared" si="0"/>
        <v>0</v>
      </c>
      <c r="B9" s="4">
        <f t="shared" si="1"/>
        <v>366.38503199999997</v>
      </c>
      <c r="C9" s="4">
        <f t="shared" si="9"/>
        <v>439.66203839999997</v>
      </c>
      <c r="D9" s="4">
        <f t="shared" si="2"/>
        <v>527.5944460799999</v>
      </c>
      <c r="E9" s="5">
        <f t="shared" si="3"/>
        <v>3200000</v>
      </c>
      <c r="F9" s="15">
        <f t="shared" si="4"/>
        <v>8734</v>
      </c>
      <c r="G9" s="10">
        <f t="shared" si="5"/>
        <v>7278</v>
      </c>
      <c r="H9" s="10">
        <f t="shared" si="6"/>
        <v>6065</v>
      </c>
      <c r="I9" s="4" t="e">
        <f>#REF!</f>
        <v>#REF!</v>
      </c>
      <c r="J9" s="4" t="str">
        <f t="shared" si="7"/>
        <v>7th</v>
      </c>
      <c r="O9">
        <v>0</v>
      </c>
      <c r="P9">
        <f t="shared" si="8"/>
        <v>0</v>
      </c>
      <c r="Q9">
        <f>U9*10.764</f>
        <v>366.38503199999997</v>
      </c>
      <c r="R9" s="2">
        <v>3200000</v>
      </c>
      <c r="S9" s="8" t="s">
        <v>24</v>
      </c>
      <c r="T9" s="16">
        <v>45439</v>
      </c>
      <c r="U9">
        <f>29.1+2.97+1.968</f>
        <v>34.037999999999997</v>
      </c>
      <c r="V9">
        <f t="shared" ref="V9:V12" si="11">F9*1.2</f>
        <v>10480.799999999999</v>
      </c>
    </row>
    <row r="10" spans="1:24" x14ac:dyDescent="0.25">
      <c r="A10" s="4">
        <f t="shared" si="0"/>
        <v>0</v>
      </c>
      <c r="B10" s="4">
        <f t="shared" si="1"/>
        <v>385.254324</v>
      </c>
      <c r="C10" s="4">
        <f t="shared" si="9"/>
        <v>462.3051888</v>
      </c>
      <c r="D10" s="4">
        <f t="shared" si="2"/>
        <v>554.76622655999995</v>
      </c>
      <c r="E10" s="5">
        <f t="shared" si="3"/>
        <v>3900000</v>
      </c>
      <c r="F10" s="15">
        <f t="shared" si="4"/>
        <v>10123</v>
      </c>
      <c r="G10" s="10">
        <f t="shared" si="5"/>
        <v>8436</v>
      </c>
      <c r="H10" s="10">
        <f t="shared" si="6"/>
        <v>7030</v>
      </c>
      <c r="I10" s="4" t="e">
        <f>#REF!</f>
        <v>#REF!</v>
      </c>
      <c r="J10" s="4" t="str">
        <f t="shared" si="7"/>
        <v>5th</v>
      </c>
      <c r="O10">
        <v>0</v>
      </c>
      <c r="P10">
        <f t="shared" si="8"/>
        <v>0</v>
      </c>
      <c r="Q10">
        <f>U10*10.764</f>
        <v>385.254324</v>
      </c>
      <c r="R10" s="2">
        <v>3900000</v>
      </c>
      <c r="S10" s="8" t="s">
        <v>25</v>
      </c>
      <c r="T10" s="16">
        <v>45282</v>
      </c>
      <c r="U10">
        <f>29.809+2.97+3.012</f>
        <v>35.791000000000004</v>
      </c>
      <c r="V10">
        <f t="shared" si="11"/>
        <v>12147.6</v>
      </c>
    </row>
    <row r="11" spans="1:24" x14ac:dyDescent="0.25">
      <c r="A11" s="4">
        <f t="shared" si="0"/>
        <v>0</v>
      </c>
      <c r="B11" s="4">
        <f t="shared" si="1"/>
        <v>245.11780799999997</v>
      </c>
      <c r="C11" s="4">
        <f t="shared" si="9"/>
        <v>294.14136959999996</v>
      </c>
      <c r="D11" s="4">
        <f t="shared" si="2"/>
        <v>352.96964351999992</v>
      </c>
      <c r="E11" s="5">
        <f t="shared" si="3"/>
        <v>1900000</v>
      </c>
      <c r="F11" s="10">
        <f t="shared" si="4"/>
        <v>7751</v>
      </c>
      <c r="G11" s="10">
        <f t="shared" si="5"/>
        <v>6459</v>
      </c>
      <c r="H11" s="10">
        <f t="shared" si="6"/>
        <v>5383</v>
      </c>
      <c r="I11" s="4" t="e">
        <f>#REF!</f>
        <v>#REF!</v>
      </c>
      <c r="J11" s="4" t="str">
        <f t="shared" si="7"/>
        <v>5th</v>
      </c>
      <c r="O11">
        <v>0</v>
      </c>
      <c r="P11">
        <f t="shared" si="8"/>
        <v>0</v>
      </c>
      <c r="Q11">
        <f>U11*10.764</f>
        <v>245.11780799999997</v>
      </c>
      <c r="R11" s="2">
        <v>1900000</v>
      </c>
      <c r="S11" s="8" t="s">
        <v>25</v>
      </c>
      <c r="T11" s="16">
        <v>45282</v>
      </c>
      <c r="U11">
        <f>19.294+2.38+1.098</f>
        <v>22.771999999999998</v>
      </c>
      <c r="V11">
        <f t="shared" si="11"/>
        <v>9301.1999999999989</v>
      </c>
    </row>
    <row r="12" spans="1:24" x14ac:dyDescent="0.25">
      <c r="A12" s="4">
        <f t="shared" si="0"/>
        <v>0</v>
      </c>
      <c r="B12" s="4">
        <f t="shared" si="1"/>
        <v>233.29893599999997</v>
      </c>
      <c r="C12" s="4">
        <f t="shared" si="9"/>
        <v>279.95872319999995</v>
      </c>
      <c r="D12" s="4">
        <f t="shared" si="2"/>
        <v>335.95046783999993</v>
      </c>
      <c r="E12" s="5">
        <f t="shared" si="3"/>
        <v>1500000</v>
      </c>
      <c r="F12" s="10">
        <f t="shared" si="4"/>
        <v>6430</v>
      </c>
      <c r="G12" s="10">
        <f t="shared" si="5"/>
        <v>5358</v>
      </c>
      <c r="H12" s="10">
        <f t="shared" si="6"/>
        <v>4465</v>
      </c>
      <c r="I12" s="4" t="e">
        <f>#REF!</f>
        <v>#REF!</v>
      </c>
      <c r="J12" s="4" t="str">
        <f t="shared" si="7"/>
        <v>1st</v>
      </c>
      <c r="O12">
        <v>0</v>
      </c>
      <c r="P12">
        <f t="shared" ref="P12" si="12">O12/1.2</f>
        <v>0</v>
      </c>
      <c r="Q12">
        <f>U12*10.764</f>
        <v>233.29893599999997</v>
      </c>
      <c r="R12" s="2">
        <v>1500000</v>
      </c>
      <c r="S12" s="8" t="s">
        <v>23</v>
      </c>
      <c r="T12" s="16">
        <v>45282</v>
      </c>
      <c r="U12">
        <f>19.294+2.38</f>
        <v>21.673999999999999</v>
      </c>
      <c r="V12">
        <f t="shared" si="11"/>
        <v>7716</v>
      </c>
    </row>
    <row r="13" spans="1:24" x14ac:dyDescent="0.25">
      <c r="A13" s="4">
        <f t="shared" si="0"/>
        <v>0</v>
      </c>
      <c r="B13" s="4">
        <f t="shared" si="1"/>
        <v>346</v>
      </c>
      <c r="C13" s="4">
        <f t="shared" si="9"/>
        <v>415.2</v>
      </c>
      <c r="D13" s="4">
        <f t="shared" ref="D13:D17" si="13">C13*1.2</f>
        <v>498.23999999999995</v>
      </c>
      <c r="E13" s="5">
        <f t="shared" ref="E13:E17" si="14">R13</f>
        <v>3900000</v>
      </c>
      <c r="F13" s="15">
        <f t="shared" ref="F13:F17" si="15">ROUND((E13/B13),0)</f>
        <v>11272</v>
      </c>
      <c r="G13" s="10">
        <f t="shared" ref="G13:G17" si="16">ROUND((E13/C13),0)</f>
        <v>9393</v>
      </c>
      <c r="H13" s="10">
        <f t="shared" ref="H13:H17" si="17">ROUND((E13/D13),0)</f>
        <v>7828</v>
      </c>
      <c r="I13" s="4" t="e">
        <f>#REF!</f>
        <v>#REF!</v>
      </c>
      <c r="J13" s="4">
        <f t="shared" ref="J13:J17" si="18">S13</f>
        <v>0</v>
      </c>
      <c r="O13">
        <v>0</v>
      </c>
      <c r="P13">
        <f t="shared" ref="P13:P17" si="19">O13/1.2</f>
        <v>0</v>
      </c>
      <c r="Q13">
        <v>346</v>
      </c>
      <c r="R13" s="2">
        <v>3900000</v>
      </c>
      <c r="S13" s="8"/>
      <c r="T13" s="8"/>
    </row>
    <row r="14" spans="1:24" x14ac:dyDescent="0.25">
      <c r="A14" s="4">
        <f t="shared" ref="A14:A16" si="20">N14</f>
        <v>0</v>
      </c>
      <c r="B14" s="4">
        <f t="shared" ref="B14:B16" si="21">Q14</f>
        <v>405</v>
      </c>
      <c r="C14" s="4">
        <f t="shared" ref="C14:C16" si="22">B14*1.2</f>
        <v>486</v>
      </c>
      <c r="D14" s="4">
        <f t="shared" ref="D14:D16" si="23">C14*1.2</f>
        <v>583.19999999999993</v>
      </c>
      <c r="E14" s="5">
        <f t="shared" ref="E14:E16" si="24">R14</f>
        <v>4800000</v>
      </c>
      <c r="F14" s="15">
        <f t="shared" ref="F14:F16" si="25">ROUND((E14/B14),0)</f>
        <v>11852</v>
      </c>
      <c r="G14" s="10">
        <f t="shared" ref="G14:G16" si="26">ROUND((E14/C14),0)</f>
        <v>9877</v>
      </c>
      <c r="H14" s="10">
        <f t="shared" ref="H14:H16" si="27">ROUND((E14/D14),0)</f>
        <v>8230</v>
      </c>
      <c r="I14" s="4" t="e">
        <f>#REF!</f>
        <v>#REF!</v>
      </c>
      <c r="J14" s="4">
        <f t="shared" ref="J14:J16" si="28">S14</f>
        <v>0</v>
      </c>
      <c r="O14">
        <v>0</v>
      </c>
      <c r="P14">
        <f t="shared" ref="P14:P16" si="29">O14/1.2</f>
        <v>0</v>
      </c>
      <c r="Q14">
        <v>405</v>
      </c>
      <c r="R14" s="2">
        <v>4800000</v>
      </c>
      <c r="S14" s="8"/>
      <c r="T14" s="8"/>
    </row>
    <row r="15" spans="1:24" x14ac:dyDescent="0.25">
      <c r="A15" s="4">
        <f t="shared" si="20"/>
        <v>0</v>
      </c>
      <c r="B15" s="4">
        <f t="shared" si="21"/>
        <v>0</v>
      </c>
      <c r="C15" s="4">
        <f t="shared" si="22"/>
        <v>0</v>
      </c>
      <c r="D15" s="4">
        <f t="shared" si="23"/>
        <v>0</v>
      </c>
      <c r="E15" s="5">
        <f t="shared" si="24"/>
        <v>0</v>
      </c>
      <c r="F15" s="10" t="e">
        <f t="shared" si="25"/>
        <v>#DIV/0!</v>
      </c>
      <c r="G15" s="10" t="e">
        <f t="shared" si="26"/>
        <v>#DIV/0!</v>
      </c>
      <c r="H15" s="10" t="e">
        <f t="shared" si="27"/>
        <v>#DIV/0!</v>
      </c>
      <c r="I15" s="4" t="e">
        <f>#REF!</f>
        <v>#REF!</v>
      </c>
      <c r="J15" s="4">
        <f t="shared" si="28"/>
        <v>0</v>
      </c>
      <c r="O15">
        <v>0</v>
      </c>
      <c r="P15">
        <f t="shared" si="29"/>
        <v>0</v>
      </c>
      <c r="Q15">
        <v>0</v>
      </c>
      <c r="R15" s="2">
        <v>0</v>
      </c>
      <c r="S15" s="8"/>
      <c r="T15" s="8"/>
    </row>
    <row r="16" spans="1:24" x14ac:dyDescent="0.25">
      <c r="A16" s="4">
        <f t="shared" si="20"/>
        <v>0</v>
      </c>
      <c r="B16" s="4">
        <f t="shared" si="21"/>
        <v>0</v>
      </c>
      <c r="C16" s="4">
        <f t="shared" si="22"/>
        <v>0</v>
      </c>
      <c r="D16" s="4">
        <f t="shared" si="23"/>
        <v>0</v>
      </c>
      <c r="E16" s="5">
        <f t="shared" si="24"/>
        <v>0</v>
      </c>
      <c r="F16" s="10" t="e">
        <f t="shared" si="25"/>
        <v>#DIV/0!</v>
      </c>
      <c r="G16" s="10" t="e">
        <f t="shared" si="26"/>
        <v>#DIV/0!</v>
      </c>
      <c r="H16" s="10" t="e">
        <f t="shared" si="27"/>
        <v>#DIV/0!</v>
      </c>
      <c r="I16" s="4" t="e">
        <f>#REF!</f>
        <v>#REF!</v>
      </c>
      <c r="J16" s="4">
        <f t="shared" si="28"/>
        <v>0</v>
      </c>
      <c r="O16">
        <v>0</v>
      </c>
      <c r="P16">
        <f t="shared" si="29"/>
        <v>0</v>
      </c>
      <c r="Q16">
        <v>0</v>
      </c>
      <c r="R16" s="2">
        <v>0</v>
      </c>
      <c r="S16" s="8"/>
      <c r="T16" s="8"/>
    </row>
    <row r="17" spans="1:24" x14ac:dyDescent="0.25">
      <c r="A17" s="4">
        <f t="shared" si="0"/>
        <v>0</v>
      </c>
      <c r="B17" s="4">
        <f t="shared" si="1"/>
        <v>0</v>
      </c>
      <c r="C17" s="4">
        <f t="shared" si="9"/>
        <v>0</v>
      </c>
      <c r="D17" s="4">
        <f t="shared" si="13"/>
        <v>0</v>
      </c>
      <c r="E17" s="5">
        <f t="shared" si="14"/>
        <v>0</v>
      </c>
      <c r="F17" s="10" t="e">
        <f t="shared" si="15"/>
        <v>#DIV/0!</v>
      </c>
      <c r="G17" s="10" t="e">
        <f t="shared" si="16"/>
        <v>#DIV/0!</v>
      </c>
      <c r="H17" s="10" t="e">
        <f t="shared" si="17"/>
        <v>#DIV/0!</v>
      </c>
      <c r="I17" s="4" t="e">
        <f>#REF!</f>
        <v>#REF!</v>
      </c>
      <c r="J17" s="4">
        <f t="shared" si="18"/>
        <v>0</v>
      </c>
      <c r="O17">
        <v>0</v>
      </c>
      <c r="P17">
        <f t="shared" si="19"/>
        <v>0</v>
      </c>
      <c r="Q17">
        <v>0</v>
      </c>
      <c r="R17" s="2">
        <v>0</v>
      </c>
      <c r="S17" s="8"/>
      <c r="T17" s="8"/>
    </row>
    <row r="18" spans="1:24" x14ac:dyDescent="0.25">
      <c r="F18" s="8"/>
      <c r="G18" s="8"/>
      <c r="H18" s="8"/>
    </row>
    <row r="20" spans="1:24" x14ac:dyDescent="0.25">
      <c r="H20" t="s">
        <v>13</v>
      </c>
    </row>
    <row r="21" spans="1:24" x14ac:dyDescent="0.25">
      <c r="H21" t="s">
        <v>18</v>
      </c>
      <c r="I21">
        <v>322</v>
      </c>
      <c r="J21">
        <f>29.88*10.764</f>
        <v>321.62831999999997</v>
      </c>
    </row>
    <row r="22" spans="1:24" x14ac:dyDescent="0.25">
      <c r="E22" t="s">
        <v>26</v>
      </c>
      <c r="F22" s="7">
        <v>293</v>
      </c>
      <c r="H22" t="s">
        <v>19</v>
      </c>
      <c r="I22">
        <v>29</v>
      </c>
      <c r="J22">
        <f>2.657*10.764</f>
        <v>28.599947999999998</v>
      </c>
    </row>
    <row r="23" spans="1:24" x14ac:dyDescent="0.25">
      <c r="E23" t="s">
        <v>27</v>
      </c>
      <c r="F23" s="7">
        <f>20+12</f>
        <v>32</v>
      </c>
      <c r="H23" t="s">
        <v>20</v>
      </c>
      <c r="I23">
        <v>35</v>
      </c>
      <c r="J23">
        <f>3.265*10.764</f>
        <v>35.144460000000002</v>
      </c>
    </row>
    <row r="24" spans="1:24" x14ac:dyDescent="0.25">
      <c r="E24" t="s">
        <v>28</v>
      </c>
      <c r="F24" s="7">
        <v>40</v>
      </c>
      <c r="G24" s="6"/>
      <c r="H24" s="6"/>
      <c r="I24">
        <f>SUM(I21:I23)</f>
        <v>386</v>
      </c>
    </row>
    <row r="25" spans="1:24" x14ac:dyDescent="0.25">
      <c r="F25" s="7">
        <f>SUM(F22:F24)</f>
        <v>365</v>
      </c>
      <c r="H25" t="s">
        <v>21</v>
      </c>
      <c r="I25">
        <v>10200</v>
      </c>
    </row>
    <row r="26" spans="1:24" x14ac:dyDescent="0.25">
      <c r="F26" s="7">
        <f>F25*1.5</f>
        <v>547.5</v>
      </c>
      <c r="H26" t="s">
        <v>22</v>
      </c>
      <c r="I26">
        <f>I25*I24</f>
        <v>3937200</v>
      </c>
      <c r="P26" s="11"/>
      <c r="Q26" s="11"/>
      <c r="R26" s="13"/>
      <c r="T26" s="11"/>
      <c r="U26" s="11"/>
      <c r="V26" s="11"/>
      <c r="W26" s="11"/>
      <c r="X26" s="11"/>
    </row>
    <row r="27" spans="1:24" x14ac:dyDescent="0.25">
      <c r="F27" s="7">
        <v>6500</v>
      </c>
      <c r="P27" s="11"/>
      <c r="Q27" s="11"/>
      <c r="R27" s="13"/>
      <c r="T27" s="11"/>
      <c r="U27" s="11"/>
      <c r="V27" s="11"/>
      <c r="W27" s="11"/>
      <c r="X27" s="11"/>
    </row>
    <row r="28" spans="1:24" x14ac:dyDescent="0.25">
      <c r="F28" s="7">
        <f>F27*F26</f>
        <v>3558750</v>
      </c>
      <c r="P28" s="11"/>
      <c r="Q28" s="11"/>
      <c r="R28" s="13"/>
      <c r="T28" s="11"/>
      <c r="U28" s="11"/>
      <c r="V28" s="11"/>
      <c r="W28" s="11"/>
      <c r="X28" s="11"/>
    </row>
    <row r="29" spans="1:24" x14ac:dyDescent="0.25">
      <c r="E29">
        <v>710</v>
      </c>
      <c r="F29" s="7">
        <f>F28/386</f>
        <v>9219.5595854922285</v>
      </c>
      <c r="H29" t="s">
        <v>14</v>
      </c>
      <c r="P29" s="11"/>
      <c r="Q29" s="14"/>
      <c r="R29" s="14"/>
      <c r="T29" s="14"/>
      <c r="U29" s="14"/>
      <c r="V29" s="11"/>
      <c r="W29" s="11"/>
      <c r="X29" s="11"/>
    </row>
    <row r="30" spans="1:24" x14ac:dyDescent="0.25">
      <c r="E30">
        <v>6500</v>
      </c>
      <c r="H30" t="s">
        <v>15</v>
      </c>
      <c r="I30">
        <v>3200000</v>
      </c>
      <c r="P30" s="11"/>
      <c r="Q30" s="11"/>
      <c r="R30" s="11"/>
      <c r="T30" s="11"/>
      <c r="U30" s="11"/>
      <c r="V30" s="11"/>
      <c r="W30" s="11"/>
      <c r="X30" s="11"/>
    </row>
    <row r="31" spans="1:24" x14ac:dyDescent="0.25">
      <c r="E31">
        <f>E30*E29</f>
        <v>4615000</v>
      </c>
      <c r="H31" t="s">
        <v>16</v>
      </c>
      <c r="I31">
        <v>192000</v>
      </c>
      <c r="P31" s="11"/>
      <c r="Q31" s="11"/>
      <c r="R31" s="11"/>
      <c r="T31" s="11"/>
      <c r="U31" s="11"/>
      <c r="V31" s="11"/>
      <c r="W31" s="11"/>
      <c r="X31" s="11"/>
    </row>
    <row r="32" spans="1:24" x14ac:dyDescent="0.25">
      <c r="H32" t="s">
        <v>17</v>
      </c>
      <c r="I32">
        <v>3000</v>
      </c>
      <c r="P32" s="11"/>
      <c r="Q32" s="11"/>
      <c r="R32" s="12"/>
      <c r="T32" s="12"/>
      <c r="U32" s="12"/>
      <c r="V32" s="11"/>
      <c r="W32" s="11"/>
      <c r="X32" s="11"/>
    </row>
    <row r="33" spans="9:24" x14ac:dyDescent="0.25">
      <c r="I33">
        <f>SUM(I30:I32)</f>
        <v>3395000</v>
      </c>
      <c r="P33" s="11"/>
      <c r="Q33" s="11"/>
      <c r="R33" s="11"/>
      <c r="T33" s="11"/>
      <c r="U33" s="11"/>
      <c r="V33" s="11"/>
      <c r="W33" s="11"/>
      <c r="X33" s="11"/>
    </row>
    <row r="34" spans="9:24" x14ac:dyDescent="0.25">
      <c r="P34" s="11"/>
      <c r="Q34" s="11"/>
      <c r="R34" s="11"/>
      <c r="T34" s="11"/>
      <c r="U34" s="11"/>
      <c r="V34" s="11"/>
      <c r="W34" s="11"/>
      <c r="X34" s="11"/>
    </row>
    <row r="35" spans="9:24" x14ac:dyDescent="0.25">
      <c r="P35" s="11"/>
      <c r="Q35" s="11"/>
      <c r="R35" s="11"/>
      <c r="T35" s="11"/>
      <c r="U35" s="11"/>
      <c r="V35" s="11"/>
      <c r="W35" s="11"/>
      <c r="X35" s="11"/>
    </row>
    <row r="36" spans="9:24" x14ac:dyDescent="0.25">
      <c r="P36" s="11"/>
      <c r="Q36" s="11"/>
      <c r="R36" s="11"/>
      <c r="S36" s="6"/>
      <c r="T36" s="11"/>
      <c r="U36" s="11"/>
      <c r="V36" s="11"/>
      <c r="W36" s="11"/>
      <c r="X36" s="11"/>
    </row>
    <row r="37" spans="9:24" x14ac:dyDescent="0.25">
      <c r="P37" s="11"/>
      <c r="Q37" s="11"/>
      <c r="R37" s="11"/>
      <c r="S37" s="6"/>
      <c r="T37" s="11"/>
      <c r="U37" s="11"/>
      <c r="V37" s="11"/>
      <c r="W37" s="11"/>
      <c r="X37" s="11"/>
    </row>
    <row r="38" spans="9:24" x14ac:dyDescent="0.25">
      <c r="Q38" s="11"/>
      <c r="R38" s="11"/>
    </row>
    <row r="39" spans="9:24" x14ac:dyDescent="0.25">
      <c r="Q39" s="11"/>
      <c r="R39" s="11"/>
      <c r="T39" s="6"/>
    </row>
    <row r="40" spans="9:24" x14ac:dyDescent="0.25">
      <c r="P40" s="11"/>
      <c r="Q40" s="11"/>
      <c r="R40" s="11"/>
      <c r="S40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B2" sqref="B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4"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zoomScaleNormal="100" workbookViewId="0">
      <selection activeCell="I27" sqref="I27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ABDF2-DA40-4FE5-9153-3F4D93CE872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8E6A8-4C0E-44EF-B16E-63358004E77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2024-09-02T09:42:30Z</dcterms:modified>
</cp:coreProperties>
</file>