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Rajendra Nagaraj Patil\"/>
    </mc:Choice>
  </mc:AlternateContent>
  <xr:revisionPtr revIDLastSave="0" documentId="13_ncr:1_{F5EC5B67-1CD0-407F-AD92-2E761E737B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8" i="4" l="1"/>
  <c r="T8" i="4"/>
  <c r="Q8" i="4"/>
  <c r="S8" i="4"/>
  <c r="U7" i="4"/>
  <c r="T7" i="4"/>
  <c r="Q7" i="4"/>
  <c r="S7" i="4"/>
  <c r="U6" i="4"/>
  <c r="T6" i="4"/>
  <c r="Q6" i="4"/>
  <c r="S6" i="4"/>
  <c r="P5" i="4"/>
  <c r="H23" i="4"/>
  <c r="H21" i="4"/>
  <c r="I20" i="4"/>
  <c r="I19" i="4"/>
  <c r="H29" i="4"/>
  <c r="Q12" i="4" l="1"/>
  <c r="P12" i="4"/>
  <c r="P11" i="4"/>
  <c r="Q11" i="4" s="1"/>
  <c r="Q10" i="4"/>
  <c r="P10" i="4"/>
  <c r="P9" i="4"/>
  <c r="Q9" i="4" s="1"/>
  <c r="P8" i="4"/>
  <c r="P7" i="4"/>
  <c r="P6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<sst xmlns="http://schemas.openxmlformats.org/spreadsheetml/2006/main" count="130" uniqueCount="23">
  <si>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</si>
  <si>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</si>
  <si>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</si>
  <si>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</si>
  <si>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</si>
  <si>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</si>
  <si>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</si>
  <si>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</si>
  <si>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</si>
  <si>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</si>
  <si>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</si>
  <si>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</si>
  <si>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</si>
  <si>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506, 5th Floor, Wing - B, Kalyan Residency , Village - Kon, Taluka - Bhiwandi , District - Thane, </t>
  </si>
  <si>
    <t>agreemetn  - 2024</t>
  </si>
  <si>
    <t>av</t>
  </si>
  <si>
    <t>rd</t>
  </si>
  <si>
    <t>sd</t>
  </si>
  <si>
    <t>rera ca</t>
  </si>
  <si>
    <t>bal</t>
  </si>
  <si>
    <t>rate</t>
  </si>
  <si>
    <t>fmv</t>
  </si>
  <si>
    <t>ls - 30.50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</si>
</sst>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8B88F-F69C-4346-B12B-B355EA5F6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496560</xdr:colOff>
      <xdr:row>48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A0543-61C4-4B8F-9A5F-8D1F7F63B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30960" cy="8040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5A27EA-FA91-483B-B1B6-180CB1CF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F9232-D51B-4DC3-9405-B56192C2E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DE622-B705-40FB-9635-A586B064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8C47E-A7BE-4BE9-A50F-0ABE42DFC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EAC33-851D-4373-BED7-2078FCB14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R28" sqref="R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238</v>
      </c>
      <c r="C2" s="4">
        <f>B2*1.2</f>
        <v>285.59999999999997</v>
      </c>
      <c r="D2" s="4">
        <f t="shared" ref="D2:D13" si="2">C2*1.2</f>
        <v>342.71999999999997</v>
      </c>
      <c r="E2" s="5">
        <f t="shared" ref="E2:E13" si="3">R2</f>
        <v>2549000</v>
      </c>
      <c r="F2" s="15">
        <f t="shared" ref="F2:F13" si="4">ROUND((E2/B2),0)</f>
        <v>10710</v>
      </c>
      <c r="G2" s="10">
        <f t="shared" ref="G2:G13" si="5">ROUND((E2/C2),0)</f>
        <v>8925</v>
      </c>
      <c r="H2" s="10">
        <f t="shared" ref="H2:H13" si="6">ROUND((E2/D2),0)</f>
        <v>7438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238</v>
      </c>
      <c r="R2" s="2">
        <v>2549000</v>
      </c>
      <c r="S2" s="8"/>
      <c r="T2" s="8"/>
    </row>
    <row r="3" spans="1:21" x14ac:dyDescent="0.25">
      <c r="A3" s="4">
        <f t="shared" si="0"/>
        <v>0</v>
      </c>
      <c r="B3" s="4">
        <f t="shared" si="1"/>
        <v>384</v>
      </c>
      <c r="C3" s="4">
        <f t="shared" ref="C3:C15" si="9">B3*1.2</f>
        <v>460.79999999999995</v>
      </c>
      <c r="D3" s="4">
        <f t="shared" si="2"/>
        <v>552.95999999999992</v>
      </c>
      <c r="E3" s="17">
        <f t="shared" si="3"/>
        <v>3099000</v>
      </c>
      <c r="F3" s="10">
        <f t="shared" si="4"/>
        <v>8070</v>
      </c>
      <c r="G3" s="10">
        <f t="shared" si="5"/>
        <v>6725</v>
      </c>
      <c r="H3" s="10">
        <f t="shared" si="6"/>
        <v>5604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384</v>
      </c>
      <c r="R3" s="2">
        <v>3099000</v>
      </c>
      <c r="S3" s="8"/>
      <c r="T3" s="8"/>
    </row>
    <row r="4" spans="1:21" x14ac:dyDescent="0.25">
      <c r="A4" s="4">
        <f t="shared" si="0"/>
        <v>0</v>
      </c>
      <c r="B4" s="4">
        <f t="shared" si="1"/>
        <v>366</v>
      </c>
      <c r="C4" s="4">
        <f t="shared" si="9"/>
        <v>439.2</v>
      </c>
      <c r="D4" s="4">
        <f t="shared" si="2"/>
        <v>527.04</v>
      </c>
      <c r="E4" s="17">
        <f t="shared" si="3"/>
        <v>3752000</v>
      </c>
      <c r="F4" s="15">
        <f t="shared" si="4"/>
        <v>10251</v>
      </c>
      <c r="G4" s="10">
        <f t="shared" si="5"/>
        <v>8543</v>
      </c>
      <c r="H4" s="10">
        <f t="shared" si="6"/>
        <v>7119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366</v>
      </c>
      <c r="R4" s="2">
        <v>3752000</v>
      </c>
      <c r="S4" s="8"/>
      <c r="T4" s="8"/>
    </row>
    <row r="5" spans="1:21" x14ac:dyDescent="0.25">
      <c r="A5" s="4">
        <f t="shared" si="0"/>
        <v>0</v>
      </c>
      <c r="B5" s="4">
        <f t="shared" si="1"/>
        <v>384</v>
      </c>
      <c r="C5" s="4">
        <f t="shared" si="9"/>
        <v>460.79999999999995</v>
      </c>
      <c r="D5" s="4">
        <f t="shared" si="2"/>
        <v>552.95999999999992</v>
      </c>
      <c r="E5" s="17">
        <f t="shared" si="3"/>
        <v>3299000</v>
      </c>
      <c r="F5" s="10">
        <f t="shared" si="4"/>
        <v>8591</v>
      </c>
      <c r="G5" s="10">
        <f t="shared" si="5"/>
        <v>7159</v>
      </c>
      <c r="H5" s="10">
        <f t="shared" si="6"/>
        <v>5966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384</v>
      </c>
      <c r="R5" s="2">
        <v>3299000</v>
      </c>
      <c r="S5" s="8"/>
      <c r="T5" s="8"/>
    </row>
    <row r="6" spans="1:21" x14ac:dyDescent="0.25">
      <c r="A6" s="4">
        <f t="shared" si="0"/>
        <v>0</v>
      </c>
      <c r="B6" s="4">
        <f t="shared" si="1"/>
        <v>341.21879999999999</v>
      </c>
      <c r="C6" s="4">
        <f t="shared" si="9"/>
        <v>409.46256</v>
      </c>
      <c r="D6" s="4">
        <f t="shared" si="2"/>
        <v>491.35507199999995</v>
      </c>
      <c r="E6" s="17">
        <f t="shared" si="3"/>
        <v>3111000</v>
      </c>
      <c r="F6" s="15">
        <f t="shared" si="4"/>
        <v>9117</v>
      </c>
      <c r="G6" s="10">
        <f t="shared" si="5"/>
        <v>7598</v>
      </c>
      <c r="H6" s="10">
        <f t="shared" si="6"/>
        <v>6331</v>
      </c>
      <c r="I6" s="4" t="e">
        <f>#REF!</f>
        <v>#REF!</v>
      </c>
      <c r="J6" s="4">
        <f t="shared" si="7"/>
        <v>31.7</v>
      </c>
      <c r="O6">
        <v>0</v>
      </c>
      <c r="P6">
        <f t="shared" si="8"/>
        <v>0</v>
      </c>
      <c r="Q6">
        <f>S6*10.764</f>
        <v>341.21879999999999</v>
      </c>
      <c r="R6" s="2">
        <v>3111000</v>
      </c>
      <c r="S6" s="8">
        <f>29.93+1.77</f>
        <v>31.7</v>
      </c>
      <c r="T6" s="16">
        <f>R6+186700+30000</f>
        <v>3327700</v>
      </c>
      <c r="U6">
        <f>T6/Q6</f>
        <v>9752.3934789056184</v>
      </c>
    </row>
    <row r="7" spans="1:21" x14ac:dyDescent="0.25">
      <c r="A7" s="4">
        <f t="shared" si="0"/>
        <v>0</v>
      </c>
      <c r="B7" s="4">
        <f t="shared" si="1"/>
        <v>341.21879999999999</v>
      </c>
      <c r="C7" s="4">
        <f t="shared" si="9"/>
        <v>409.46256</v>
      </c>
      <c r="D7" s="4">
        <f t="shared" si="2"/>
        <v>491.35507199999995</v>
      </c>
      <c r="E7" s="17">
        <f t="shared" si="3"/>
        <v>2817593</v>
      </c>
      <c r="F7" s="10">
        <f t="shared" si="4"/>
        <v>8257</v>
      </c>
      <c r="G7" s="10">
        <f t="shared" si="5"/>
        <v>6881</v>
      </c>
      <c r="H7" s="10">
        <f t="shared" si="6"/>
        <v>5734</v>
      </c>
      <c r="I7" s="4" t="e">
        <f>#REF!</f>
        <v>#REF!</v>
      </c>
      <c r="J7" s="4">
        <f t="shared" si="7"/>
        <v>31.7</v>
      </c>
      <c r="O7">
        <v>0</v>
      </c>
      <c r="P7">
        <f t="shared" si="8"/>
        <v>0</v>
      </c>
      <c r="Q7">
        <f>S7*10.764</f>
        <v>341.21879999999999</v>
      </c>
      <c r="R7" s="2">
        <v>2817593</v>
      </c>
      <c r="S7" s="8">
        <f>29.93+1.77</f>
        <v>31.7</v>
      </c>
      <c r="T7" s="16">
        <f>R7+169100+30000</f>
        <v>3016693</v>
      </c>
      <c r="U7">
        <f>T7/Q7</f>
        <v>8840.9343213210996</v>
      </c>
    </row>
    <row r="8" spans="1:21" x14ac:dyDescent="0.25">
      <c r="A8" s="4">
        <f t="shared" si="0"/>
        <v>0</v>
      </c>
      <c r="B8" s="4">
        <f t="shared" si="1"/>
        <v>341.21879999999999</v>
      </c>
      <c r="C8" s="4">
        <f t="shared" si="9"/>
        <v>409.46256</v>
      </c>
      <c r="D8" s="4">
        <f t="shared" si="2"/>
        <v>491.35507199999995</v>
      </c>
      <c r="E8" s="17">
        <f t="shared" si="3"/>
        <v>3030000</v>
      </c>
      <c r="F8" s="15">
        <f t="shared" si="4"/>
        <v>8880</v>
      </c>
      <c r="G8" s="10">
        <f t="shared" si="5"/>
        <v>7400</v>
      </c>
      <c r="H8" s="10">
        <f t="shared" si="6"/>
        <v>6167</v>
      </c>
      <c r="I8" s="4" t="e">
        <f>#REF!</f>
        <v>#REF!</v>
      </c>
      <c r="J8" s="4">
        <f t="shared" si="7"/>
        <v>31.7</v>
      </c>
      <c r="O8">
        <v>0</v>
      </c>
      <c r="P8">
        <f t="shared" si="8"/>
        <v>0</v>
      </c>
      <c r="Q8">
        <f>S8*10.764</f>
        <v>341.21879999999999</v>
      </c>
      <c r="R8" s="2">
        <v>3030000</v>
      </c>
      <c r="S8" s="8">
        <f>29.93+1.77</f>
        <v>31.7</v>
      </c>
      <c r="T8" s="16">
        <f>R8+181800+30000</f>
        <v>3241800</v>
      </c>
      <c r="U8">
        <f>T8/Q8</f>
        <v>9500.6488505322686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7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7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7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18</v>
      </c>
      <c r="H19">
        <v>322</v>
      </c>
      <c r="I19">
        <f>29.93*10.764</f>
        <v>322.16651999999999</v>
      </c>
    </row>
    <row r="20" spans="7:24" x14ac:dyDescent="0.25">
      <c r="G20" t="s">
        <v>19</v>
      </c>
      <c r="H20">
        <v>19</v>
      </c>
      <c r="I20">
        <f>1.77*10.764</f>
        <v>19.05228</v>
      </c>
    </row>
    <row r="21" spans="7:24" x14ac:dyDescent="0.25">
      <c r="H21">
        <f>H20+H19</f>
        <v>341</v>
      </c>
    </row>
    <row r="22" spans="7:24" x14ac:dyDescent="0.25">
      <c r="G22" s="6" t="s">
        <v>20</v>
      </c>
      <c r="H22" s="6">
        <v>9500</v>
      </c>
    </row>
    <row r="23" spans="7:24" x14ac:dyDescent="0.25">
      <c r="G23" t="s">
        <v>21</v>
      </c>
      <c r="H23">
        <f>H22*H21</f>
        <v>3239500</v>
      </c>
    </row>
    <row r="25" spans="7:24" x14ac:dyDescent="0.25">
      <c r="G25" t="s">
        <v>14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G26" t="s">
        <v>15</v>
      </c>
      <c r="H26">
        <v>2799074</v>
      </c>
      <c r="I26" t="s">
        <v>22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G27" t="s">
        <v>17</v>
      </c>
      <c r="H27">
        <v>168000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16</v>
      </c>
      <c r="H28">
        <v>28000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H29">
        <f>SUM(H26:H28)</f>
        <v>2995074</v>
      </c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2024-08-24T04:43:23Z</dcterms:modified>
</cp:coreProperties>
</file>