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Sandeep Jadhav\"/>
    </mc:Choice>
  </mc:AlternateContent>
  <xr:revisionPtr revIDLastSave="0" documentId="13_ncr:1_{1E31D5F3-3936-4669-98A7-C65397C656F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4" i="4" l="1"/>
  <c r="P13" i="4"/>
  <c r="P12" i="4" l="1"/>
  <c r="Q12" i="4" s="1"/>
  <c r="O22" i="4"/>
  <c r="Q20" i="4"/>
  <c r="P19" i="4"/>
  <c r="R21" i="4" l="1"/>
  <c r="Q15" i="4"/>
  <c r="B15" i="4" s="1"/>
  <c r="C15" i="4" s="1"/>
  <c r="D15" i="4" s="1"/>
  <c r="H15" i="4" s="1"/>
  <c r="P15" i="4"/>
  <c r="J15" i="4"/>
  <c r="I15" i="4"/>
  <c r="E15" i="4"/>
  <c r="G15" i="4" s="1"/>
  <c r="A15" i="4"/>
  <c r="Q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B12" i="4"/>
  <c r="C12" i="4" s="1"/>
  <c r="D12" i="4" s="1"/>
  <c r="J12" i="4"/>
  <c r="I12" i="4"/>
  <c r="E12" i="4"/>
  <c r="A12" i="4"/>
  <c r="Q11" i="4"/>
  <c r="B11" i="4" s="1"/>
  <c r="J11" i="4"/>
  <c r="I11" i="4"/>
  <c r="E11" i="4"/>
  <c r="A11" i="4"/>
  <c r="Q10" i="4"/>
  <c r="J10" i="4"/>
  <c r="I10" i="4"/>
  <c r="E10" i="4"/>
  <c r="B10" i="4"/>
  <c r="F10" i="4" s="1"/>
  <c r="A10" i="4"/>
  <c r="U9" i="4"/>
  <c r="Q9" i="4"/>
  <c r="J9" i="4"/>
  <c r="I9" i="4"/>
  <c r="E9" i="4"/>
  <c r="B9" i="4"/>
  <c r="F9" i="4" s="1"/>
  <c r="A9" i="4"/>
  <c r="T8" i="4"/>
  <c r="U8" i="4" s="1"/>
  <c r="Q8" i="4"/>
  <c r="B8" i="4" s="1"/>
  <c r="P8" i="4"/>
  <c r="J8" i="4"/>
  <c r="I8" i="4"/>
  <c r="E8" i="4"/>
  <c r="A8" i="4"/>
  <c r="U7" i="4"/>
  <c r="T7" i="4"/>
  <c r="Q7" i="4"/>
  <c r="P7" i="4"/>
  <c r="J7" i="4"/>
  <c r="I7" i="4"/>
  <c r="E7" i="4"/>
  <c r="B7" i="4"/>
  <c r="F7" i="4" s="1"/>
  <c r="A7" i="4"/>
  <c r="U6" i="4"/>
  <c r="T6" i="4"/>
  <c r="Q6" i="4"/>
  <c r="B6" i="4" s="1"/>
  <c r="P6" i="4"/>
  <c r="J6" i="4"/>
  <c r="I6" i="4"/>
  <c r="E6" i="4"/>
  <c r="A6" i="4"/>
  <c r="P5" i="4"/>
  <c r="J5" i="4"/>
  <c r="I5" i="4"/>
  <c r="E5" i="4"/>
  <c r="F5" i="4" s="1"/>
  <c r="C5" i="4"/>
  <c r="G5" i="4" s="1"/>
  <c r="B5" i="4"/>
  <c r="A5" i="4"/>
  <c r="P4" i="4"/>
  <c r="J4" i="4"/>
  <c r="I4" i="4"/>
  <c r="E4" i="4"/>
  <c r="B4" i="4"/>
  <c r="F4" i="4" s="1"/>
  <c r="A4" i="4"/>
  <c r="Q3" i="4"/>
  <c r="B3" i="4" s="1"/>
  <c r="C3" i="4" s="1"/>
  <c r="D3" i="4" s="1"/>
  <c r="J3" i="4"/>
  <c r="I3" i="4"/>
  <c r="E3" i="4"/>
  <c r="H3" i="4" s="1"/>
  <c r="A3" i="4"/>
  <c r="Q2" i="4"/>
  <c r="J2" i="4"/>
  <c r="I2" i="4"/>
  <c r="E2" i="4"/>
  <c r="B2" i="4"/>
  <c r="C2" i="4" s="1"/>
  <c r="D2" i="4" s="1"/>
  <c r="H2" i="4" s="1"/>
  <c r="A2" i="4"/>
  <c r="F14" i="4" l="1"/>
  <c r="H13" i="4"/>
  <c r="H12" i="4"/>
  <c r="G12" i="4"/>
  <c r="C6" i="4"/>
  <c r="D6" i="4" s="1"/>
  <c r="H6" i="4" s="1"/>
  <c r="F6" i="4"/>
  <c r="C11" i="4"/>
  <c r="F11" i="4"/>
  <c r="G13" i="4"/>
  <c r="G2" i="4"/>
  <c r="C8" i="4"/>
  <c r="D8" i="4" s="1"/>
  <c r="H8" i="4" s="1"/>
  <c r="F8" i="4"/>
  <c r="D14" i="4"/>
  <c r="H14" i="4" s="1"/>
  <c r="G14" i="4"/>
  <c r="G6" i="4"/>
  <c r="F3" i="4"/>
  <c r="C4" i="4"/>
  <c r="D5" i="4"/>
  <c r="H5" i="4"/>
  <c r="C7" i="4"/>
  <c r="C9" i="4"/>
  <c r="D9" i="4" s="1"/>
  <c r="H9" i="4" s="1"/>
  <c r="G9" i="4"/>
  <c r="C10" i="4"/>
  <c r="F12" i="4"/>
  <c r="F13" i="4"/>
  <c r="F15" i="4"/>
  <c r="F2" i="4"/>
  <c r="G3" i="4"/>
  <c r="D4" i="4" l="1"/>
  <c r="H4" i="4" s="1"/>
  <c r="G4" i="4"/>
  <c r="G8" i="4"/>
  <c r="G11" i="4"/>
  <c r="D11" i="4"/>
  <c r="H11" i="4" s="1"/>
  <c r="D7" i="4"/>
  <c r="H7" i="4" s="1"/>
  <c r="G7" i="4"/>
  <c r="D10" i="4"/>
  <c r="H10" i="4" s="1"/>
  <c r="G10" i="4"/>
  <c r="P20" i="4" l="1"/>
</calcChain>
</file>

<file path=xl/sharedStrings.xml><?xml version="1.0" encoding="utf-8"?>
<sst xmlns="http://schemas.openxmlformats.org/spreadsheetml/2006/main" count="140" uniqueCount="25">
  <si>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</si>
  <si>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</si>
  <si>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</si>
  <si>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</si>
  <si>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</si>
  <si>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</si>
  <si>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</si>
  <si>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</si>
  <si>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</si>
  <si>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</si>
  <si>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</si>
  <si>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</si>
  <si>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</si>
  <si>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A 03 BLDG no 15 Plot no 5 - 1 Purva Nagri Niwara CHS Ltd Gen AJ Vidya Marg Near Alankar Shopping Centre Goregoan East</t>
  </si>
  <si>
    <t>ca</t>
  </si>
  <si>
    <t>bua</t>
  </si>
  <si>
    <t>fmv</t>
  </si>
  <si>
    <t>03.04.24</t>
  </si>
  <si>
    <t>23.02.24</t>
  </si>
  <si>
    <t>22.03.24</t>
  </si>
  <si>
    <t>rate on bua</t>
  </si>
  <si>
    <t>03.06.24</t>
  </si>
  <si>
    <t>possession = 2002</t>
  </si>
  <si>
    <t>02.08.24</t>
  </si>
  <si>
    <t>16.07.24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</si>
</sst>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314325</xdr:colOff>
      <xdr:row>16</xdr:row>
      <xdr:rowOff>38100</xdr:rowOff>
    </xdr:from>
    <xdr:to>
      <xdr:col>29</xdr:col>
      <xdr:colOff>543723</xdr:colOff>
      <xdr:row>42</xdr:row>
      <xdr:rowOff>29265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A3D22-0EF1-4256-8653-D0579A2CA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1950" y="3657600"/>
          <a:ext cx="5715798" cy="4944165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29</xdr:row>
      <xdr:rowOff>57150</xdr:rowOff>
    </xdr:from>
    <xdr:to>
      <xdr:col>19</xdr:col>
      <xdr:colOff>829469</xdr:colOff>
      <xdr:row>38</xdr:row>
      <xdr:rowOff>181232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EBDBE0-3447-46A6-9A3B-EF4DB618D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34125" y="6153150"/>
          <a:ext cx="5687219" cy="1838582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600075</xdr:colOff>
      <xdr:row>44</xdr:row>
      <xdr:rowOff>85725</xdr:rowOff>
    </xdr:from>
    <xdr:to>
      <xdr:col>27</xdr:col>
      <xdr:colOff>10421</xdr:colOff>
      <xdr:row>60</xdr:row>
      <xdr:rowOff>105203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29D8E4-143D-4E73-88F3-FF2C9F9E8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2200" y="9039225"/>
          <a:ext cx="6420746" cy="30674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C239F-8E35-4C1A-A765-BC8ECE20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54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C8ABD2-FE2D-47DE-920D-E0EF9BE5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564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A8FE78-08F0-4C21-9362-3642B9725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D0694F-9118-4A71-A7BB-9FC9B282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3D1902-FE58-4E1C-A1A6-F8E52BFDB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CE059-D158-4A9F-B23A-88C8E962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3C4A9-D46D-40DE-BA00-5C6F59D5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AD58A-9BA1-4CD0-B65C-485AE9E4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6681A9-6BAF-44DC-B91B-9B00D2D66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954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9778B-1EFC-4A3C-9336-9BD51F722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DBA6C-683A-4696-818A-3117E26D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5A5AE-BAA1-4CF2-8331-08D2F5C82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68FE4-A625-4B6F-99DA-7557C70EA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140625" customWidth="1"/>
    <col min="20" max="20" width="14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383.33333333333337</v>
      </c>
      <c r="C2" s="4">
        <f>B2*1.2</f>
        <v>460.00000000000006</v>
      </c>
      <c r="D2" s="4">
        <f t="shared" ref="D2:D15" si="2">C2*1.2</f>
        <v>552</v>
      </c>
      <c r="E2" s="5">
        <f t="shared" ref="E2:E15" si="3">R2</f>
        <v>6700000</v>
      </c>
      <c r="F2" s="10">
        <f t="shared" ref="F2:F15" si="4">ROUND((E2/B2),0)</f>
        <v>17478</v>
      </c>
      <c r="G2" s="10">
        <f t="shared" ref="G2:G15" si="5">ROUND((E2/C2),0)</f>
        <v>14565</v>
      </c>
      <c r="H2" s="10">
        <f t="shared" ref="H2:H15" si="6">ROUND((E2/D2),0)</f>
        <v>12138</v>
      </c>
      <c r="I2" s="4" t="e">
        <f>#REF!</f>
        <v>#REF!</v>
      </c>
      <c r="J2" s="4">
        <f t="shared" ref="J2:J15" si="7">S2</f>
        <v>0</v>
      </c>
      <c r="O2">
        <v>0</v>
      </c>
      <c r="P2">
        <v>460</v>
      </c>
      <c r="Q2">
        <f t="shared" ref="Q2:Q15" si="8">P2/1.2</f>
        <v>383.33333333333337</v>
      </c>
      <c r="R2" s="2">
        <v>6700000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324.16666666666669</v>
      </c>
      <c r="C3" s="4">
        <f t="shared" ref="C3:C15" si="9">B3*1.2</f>
        <v>389</v>
      </c>
      <c r="D3" s="4">
        <f t="shared" si="2"/>
        <v>466.79999999999995</v>
      </c>
      <c r="E3" s="5">
        <f t="shared" si="3"/>
        <v>8000000</v>
      </c>
      <c r="F3" s="10">
        <f t="shared" si="4"/>
        <v>24679</v>
      </c>
      <c r="G3" s="15">
        <f t="shared" si="5"/>
        <v>20566</v>
      </c>
      <c r="H3" s="10">
        <f t="shared" si="6"/>
        <v>17138</v>
      </c>
      <c r="I3" s="4" t="e">
        <f>#REF!</f>
        <v>#REF!</v>
      </c>
      <c r="J3" s="4">
        <f t="shared" si="7"/>
        <v>0</v>
      </c>
      <c r="O3">
        <v>0</v>
      </c>
      <c r="P3">
        <v>389</v>
      </c>
      <c r="Q3">
        <f t="shared" si="8"/>
        <v>324.16666666666669</v>
      </c>
      <c r="R3" s="2">
        <v>8000000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317</v>
      </c>
      <c r="C4" s="4">
        <f t="shared" si="9"/>
        <v>380.4</v>
      </c>
      <c r="D4" s="4">
        <f t="shared" si="2"/>
        <v>456.47999999999996</v>
      </c>
      <c r="E4" s="5">
        <f t="shared" si="3"/>
        <v>6200000</v>
      </c>
      <c r="F4" s="10">
        <f t="shared" si="4"/>
        <v>19558</v>
      </c>
      <c r="G4" s="10">
        <f t="shared" si="5"/>
        <v>16299</v>
      </c>
      <c r="H4" s="10">
        <f t="shared" si="6"/>
        <v>13582</v>
      </c>
      <c r="I4" s="4" t="e">
        <f>#REF!</f>
        <v>#REF!</v>
      </c>
      <c r="J4" s="4">
        <f t="shared" si="7"/>
        <v>0</v>
      </c>
      <c r="O4">
        <v>0</v>
      </c>
      <c r="P4">
        <f t="shared" ref="P4:P15" si="10">O4/1.2</f>
        <v>0</v>
      </c>
      <c r="Q4">
        <v>317</v>
      </c>
      <c r="R4" s="2">
        <v>6200000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5">
        <f t="shared" si="3"/>
        <v>7200000</v>
      </c>
      <c r="F5" s="10">
        <f t="shared" si="4"/>
        <v>17561</v>
      </c>
      <c r="G5" s="10">
        <f t="shared" si="5"/>
        <v>14634</v>
      </c>
      <c r="H5" s="10">
        <f t="shared" si="6"/>
        <v>12195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410</v>
      </c>
      <c r="R5" s="2">
        <v>7200000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296.97875999999997</v>
      </c>
      <c r="C6" s="4">
        <f t="shared" si="9"/>
        <v>356.37451199999992</v>
      </c>
      <c r="D6" s="4">
        <f t="shared" si="2"/>
        <v>427.6494143999999</v>
      </c>
      <c r="E6" s="5">
        <f t="shared" si="3"/>
        <v>4900000</v>
      </c>
      <c r="F6" s="10">
        <f t="shared" si="4"/>
        <v>16499</v>
      </c>
      <c r="G6" s="10">
        <f t="shared" si="5"/>
        <v>13750</v>
      </c>
      <c r="H6" s="10">
        <f t="shared" si="6"/>
        <v>11458</v>
      </c>
      <c r="I6" s="4" t="e">
        <f>#REF!</f>
        <v>#REF!</v>
      </c>
      <c r="J6" s="4" t="str">
        <f t="shared" si="7"/>
        <v>03.04.24</v>
      </c>
      <c r="O6">
        <v>0</v>
      </c>
      <c r="P6">
        <f>33.108*10.764</f>
        <v>356.37451199999992</v>
      </c>
      <c r="Q6">
        <f t="shared" si="8"/>
        <v>296.97875999999997</v>
      </c>
      <c r="R6" s="2">
        <v>4900000</v>
      </c>
      <c r="S6" s="8" t="s">
        <v>17</v>
      </c>
      <c r="T6" s="16">
        <f>R6+294000+30000</f>
        <v>5224000</v>
      </c>
      <c r="U6">
        <f>T6/P6</f>
        <v>14658.736312769755</v>
      </c>
    </row>
    <row r="7" spans="1:21" x14ac:dyDescent="0.25">
      <c r="A7" s="4">
        <f t="shared" si="0"/>
        <v>0</v>
      </c>
      <c r="B7" s="4">
        <f t="shared" si="1"/>
        <v>324.46283999999997</v>
      </c>
      <c r="C7" s="4">
        <f t="shared" si="9"/>
        <v>389.35540799999995</v>
      </c>
      <c r="D7" s="4">
        <f t="shared" si="2"/>
        <v>467.22648959999992</v>
      </c>
      <c r="E7" s="5">
        <f t="shared" si="3"/>
        <v>4500000</v>
      </c>
      <c r="F7" s="10">
        <f t="shared" si="4"/>
        <v>13869</v>
      </c>
      <c r="G7" s="10">
        <f t="shared" si="5"/>
        <v>11558</v>
      </c>
      <c r="H7" s="10">
        <f t="shared" si="6"/>
        <v>9631</v>
      </c>
      <c r="I7" s="4" t="e">
        <f>#REF!</f>
        <v>#REF!</v>
      </c>
      <c r="J7" s="4" t="str">
        <f t="shared" si="7"/>
        <v>23.02.24</v>
      </c>
      <c r="O7">
        <v>0</v>
      </c>
      <c r="P7">
        <f>36.172*10.764</f>
        <v>389.35540799999995</v>
      </c>
      <c r="Q7">
        <f t="shared" si="8"/>
        <v>324.46283999999997</v>
      </c>
      <c r="R7" s="2">
        <v>4500000</v>
      </c>
      <c r="S7" s="8" t="s">
        <v>18</v>
      </c>
      <c r="T7" s="16">
        <f>R7+225000+30000</f>
        <v>4755000</v>
      </c>
      <c r="U7">
        <f t="shared" ref="U7:U9" si="11">T7/P7</f>
        <v>12212.492499911548</v>
      </c>
    </row>
    <row r="8" spans="1:21" x14ac:dyDescent="0.25">
      <c r="A8" s="4">
        <f t="shared" si="0"/>
        <v>0</v>
      </c>
      <c r="B8" s="4">
        <f t="shared" si="1"/>
        <v>296.97875999999997</v>
      </c>
      <c r="C8" s="4">
        <f t="shared" si="9"/>
        <v>356.37451199999992</v>
      </c>
      <c r="D8" s="4">
        <f t="shared" si="2"/>
        <v>427.6494143999999</v>
      </c>
      <c r="E8" s="5">
        <f t="shared" si="3"/>
        <v>5900000</v>
      </c>
      <c r="F8" s="10">
        <f t="shared" si="4"/>
        <v>19867</v>
      </c>
      <c r="G8" s="15">
        <f t="shared" si="5"/>
        <v>16556</v>
      </c>
      <c r="H8" s="10">
        <f t="shared" si="6"/>
        <v>13796</v>
      </c>
      <c r="I8" s="4" t="e">
        <f>#REF!</f>
        <v>#REF!</v>
      </c>
      <c r="J8" s="4" t="str">
        <f t="shared" si="7"/>
        <v>22.03.24</v>
      </c>
      <c r="O8">
        <v>0</v>
      </c>
      <c r="P8">
        <f>33.108*10.764</f>
        <v>356.37451199999992</v>
      </c>
      <c r="Q8">
        <f t="shared" si="8"/>
        <v>296.97875999999997</v>
      </c>
      <c r="R8" s="2">
        <v>5900000</v>
      </c>
      <c r="S8" s="8" t="s">
        <v>19</v>
      </c>
      <c r="T8" s="16">
        <f>R8+354000+30000</f>
        <v>6284000</v>
      </c>
      <c r="U8">
        <f t="shared" si="11"/>
        <v>17633.13533488613</v>
      </c>
    </row>
    <row r="9" spans="1:21" x14ac:dyDescent="0.25">
      <c r="A9" s="4">
        <f t="shared" si="0"/>
        <v>0</v>
      </c>
      <c r="B9" s="4">
        <f t="shared" si="1"/>
        <v>324.16666666666669</v>
      </c>
      <c r="C9" s="4">
        <f t="shared" si="9"/>
        <v>389</v>
      </c>
      <c r="D9" s="4">
        <f t="shared" si="2"/>
        <v>466.79999999999995</v>
      </c>
      <c r="E9" s="5">
        <f t="shared" si="3"/>
        <v>7000000</v>
      </c>
      <c r="F9" s="10">
        <f t="shared" si="4"/>
        <v>21594</v>
      </c>
      <c r="G9" s="10">
        <f t="shared" si="5"/>
        <v>17995</v>
      </c>
      <c r="H9" s="10">
        <f t="shared" si="6"/>
        <v>14996</v>
      </c>
      <c r="I9" s="4" t="e">
        <f>#REF!</f>
        <v>#REF!</v>
      </c>
      <c r="J9" s="4">
        <f t="shared" si="7"/>
        <v>0</v>
      </c>
      <c r="O9">
        <v>0</v>
      </c>
      <c r="P9">
        <v>389</v>
      </c>
      <c r="Q9">
        <f t="shared" si="8"/>
        <v>324.16666666666669</v>
      </c>
      <c r="R9" s="2">
        <v>7000000</v>
      </c>
      <c r="S9" s="8"/>
      <c r="T9" s="8"/>
      <c r="U9">
        <f t="shared" si="11"/>
        <v>0</v>
      </c>
    </row>
    <row r="10" spans="1:21" x14ac:dyDescent="0.25">
      <c r="A10" s="4">
        <f t="shared" si="0"/>
        <v>0</v>
      </c>
      <c r="B10" s="4">
        <f t="shared" si="1"/>
        <v>291.66666666666669</v>
      </c>
      <c r="C10" s="4">
        <f t="shared" si="9"/>
        <v>350</v>
      </c>
      <c r="D10" s="4">
        <f t="shared" si="2"/>
        <v>420</v>
      </c>
      <c r="E10" s="5">
        <f t="shared" si="3"/>
        <v>6000000</v>
      </c>
      <c r="F10" s="10">
        <f t="shared" si="4"/>
        <v>20571</v>
      </c>
      <c r="G10" s="10">
        <f t="shared" si="5"/>
        <v>17143</v>
      </c>
      <c r="H10" s="10">
        <f t="shared" si="6"/>
        <v>14286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8"/>
        <v>291.66666666666669</v>
      </c>
      <c r="R10" s="2">
        <v>6000000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279.16666666666669</v>
      </c>
      <c r="C11" s="4">
        <f t="shared" si="9"/>
        <v>335</v>
      </c>
      <c r="D11" s="4">
        <f t="shared" si="2"/>
        <v>402</v>
      </c>
      <c r="E11" s="5">
        <f t="shared" si="3"/>
        <v>6200000</v>
      </c>
      <c r="F11" s="10">
        <f t="shared" si="4"/>
        <v>22209</v>
      </c>
      <c r="G11" s="15">
        <f t="shared" si="5"/>
        <v>18507</v>
      </c>
      <c r="H11" s="10">
        <f t="shared" si="6"/>
        <v>15423</v>
      </c>
      <c r="I11" s="4" t="e">
        <f>#REF!</f>
        <v>#REF!</v>
      </c>
      <c r="J11" s="4">
        <f t="shared" si="7"/>
        <v>0</v>
      </c>
      <c r="O11">
        <v>0</v>
      </c>
      <c r="P11">
        <v>335</v>
      </c>
      <c r="Q11">
        <f t="shared" si="8"/>
        <v>279.16666666666669</v>
      </c>
      <c r="R11" s="2">
        <v>6200000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324.46283999999997</v>
      </c>
      <c r="C12" s="4">
        <f t="shared" si="9"/>
        <v>389.35540799999995</v>
      </c>
      <c r="D12" s="4">
        <f t="shared" si="2"/>
        <v>467.22648959999992</v>
      </c>
      <c r="E12" s="5">
        <f t="shared" si="3"/>
        <v>5700000</v>
      </c>
      <c r="F12" s="10">
        <f t="shared" si="4"/>
        <v>17567</v>
      </c>
      <c r="G12" s="10">
        <f t="shared" si="5"/>
        <v>14640</v>
      </c>
      <c r="H12" s="10">
        <f t="shared" si="6"/>
        <v>12200</v>
      </c>
      <c r="I12" s="4" t="e">
        <f>#REF!</f>
        <v>#REF!</v>
      </c>
      <c r="J12" s="4" t="str">
        <f t="shared" si="7"/>
        <v>03.06.24</v>
      </c>
      <c r="O12">
        <v>0</v>
      </c>
      <c r="P12">
        <f>36.172*10.764</f>
        <v>389.35540799999995</v>
      </c>
      <c r="Q12">
        <f t="shared" si="8"/>
        <v>324.46283999999997</v>
      </c>
      <c r="R12" s="2">
        <v>5700000</v>
      </c>
      <c r="S12" s="8" t="s">
        <v>21</v>
      </c>
      <c r="T12" s="8"/>
    </row>
    <row r="13" spans="1:21" x14ac:dyDescent="0.25">
      <c r="A13" s="4">
        <f t="shared" si="0"/>
        <v>0</v>
      </c>
      <c r="B13" s="4">
        <f t="shared" si="1"/>
        <v>296.90699999999998</v>
      </c>
      <c r="C13" s="4">
        <f t="shared" si="9"/>
        <v>356.28839999999997</v>
      </c>
      <c r="D13" s="4">
        <f t="shared" si="2"/>
        <v>427.54607999999996</v>
      </c>
      <c r="E13" s="5">
        <f t="shared" si="3"/>
        <v>6300000</v>
      </c>
      <c r="F13" s="10">
        <f t="shared" si="4"/>
        <v>21219</v>
      </c>
      <c r="G13" s="15">
        <f t="shared" si="5"/>
        <v>17682</v>
      </c>
      <c r="H13" s="10">
        <f t="shared" si="6"/>
        <v>14735</v>
      </c>
      <c r="I13" s="4" t="e">
        <f>#REF!</f>
        <v>#REF!</v>
      </c>
      <c r="J13" s="4" t="str">
        <f t="shared" si="7"/>
        <v>02.08.24</v>
      </c>
      <c r="O13">
        <v>0</v>
      </c>
      <c r="P13">
        <f>33.1*10.764</f>
        <v>356.28839999999997</v>
      </c>
      <c r="Q13">
        <f t="shared" si="8"/>
        <v>296.90699999999998</v>
      </c>
      <c r="R13" s="2">
        <v>6300000</v>
      </c>
      <c r="S13" s="8" t="s">
        <v>23</v>
      </c>
      <c r="T13" s="8"/>
    </row>
    <row r="14" spans="1:21" x14ac:dyDescent="0.25">
      <c r="A14" s="4">
        <f t="shared" si="0"/>
        <v>0</v>
      </c>
      <c r="B14" s="4">
        <f t="shared" si="1"/>
        <v>296.49317599999995</v>
      </c>
      <c r="C14" s="4">
        <f t="shared" si="9"/>
        <v>355.79181119999993</v>
      </c>
      <c r="D14" s="4">
        <f t="shared" si="2"/>
        <v>426.9501734399999</v>
      </c>
      <c r="E14" s="5">
        <f t="shared" si="3"/>
        <v>6500000</v>
      </c>
      <c r="F14" s="10">
        <f t="shared" si="4"/>
        <v>21923</v>
      </c>
      <c r="G14" s="10">
        <f t="shared" si="5"/>
        <v>18269</v>
      </c>
      <c r="H14" s="10">
        <f t="shared" si="6"/>
        <v>15224</v>
      </c>
      <c r="I14" s="4" t="e">
        <f>#REF!</f>
        <v>#REF!</v>
      </c>
      <c r="J14" s="4" t="str">
        <f t="shared" si="7"/>
        <v>16.07.24</v>
      </c>
      <c r="O14">
        <v>0</v>
      </c>
      <c r="P14">
        <f>33.108*10.7464</f>
        <v>355.79181119999993</v>
      </c>
      <c r="Q14">
        <f t="shared" si="8"/>
        <v>296.49317599999995</v>
      </c>
      <c r="R14" s="2">
        <v>6500000</v>
      </c>
      <c r="S14" s="8" t="s">
        <v>24</v>
      </c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2"/>
        <v>0</v>
      </c>
      <c r="E15" s="5">
        <f t="shared" si="3"/>
        <v>0</v>
      </c>
      <c r="F15" s="10" t="e">
        <f t="shared" si="4"/>
        <v>#DIV/0!</v>
      </c>
      <c r="G15" s="10" t="e">
        <f t="shared" si="5"/>
        <v>#DIV/0!</v>
      </c>
      <c r="H15" s="10" t="e">
        <f t="shared" si="6"/>
        <v>#DIV/0!</v>
      </c>
      <c r="I15" s="4" t="e">
        <f>#REF!</f>
        <v>#REF!</v>
      </c>
      <c r="J15" s="4">
        <f t="shared" si="7"/>
        <v>0</v>
      </c>
      <c r="O15">
        <v>0</v>
      </c>
      <c r="P15">
        <f t="shared" si="10"/>
        <v>0</v>
      </c>
      <c r="Q15">
        <f t="shared" si="8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N19" t="s">
        <v>14</v>
      </c>
      <c r="O19">
        <v>318</v>
      </c>
      <c r="P19">
        <f>29.557*10.764</f>
        <v>318.15154799999999</v>
      </c>
    </row>
    <row r="20" spans="7:24" x14ac:dyDescent="0.25">
      <c r="N20" t="s">
        <v>15</v>
      </c>
      <c r="O20">
        <v>356</v>
      </c>
      <c r="P20">
        <f>33.108*10.764</f>
        <v>356.37451199999992</v>
      </c>
      <c r="Q20">
        <f>P20/P19</f>
        <v>1.120140745001184</v>
      </c>
    </row>
    <row r="21" spans="7:24" x14ac:dyDescent="0.25">
      <c r="N21" t="s">
        <v>20</v>
      </c>
      <c r="O21">
        <v>18000</v>
      </c>
      <c r="R21">
        <f>17000*1.2</f>
        <v>20400</v>
      </c>
    </row>
    <row r="22" spans="7:24" x14ac:dyDescent="0.25">
      <c r="G22" s="6"/>
      <c r="H22" s="6"/>
      <c r="N22" t="s">
        <v>16</v>
      </c>
      <c r="O22">
        <f>O21*O20</f>
        <v>6408000</v>
      </c>
    </row>
    <row r="23" spans="7:24" x14ac:dyDescent="0.25">
      <c r="O23" s="11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N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7949C-A4BC-4742-B612-BE9AD62500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2024-08-22T11:32:00Z</dcterms:modified>
</cp:coreProperties>
</file>