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Rajkot\Hemant Gulabchand Shah\"/>
    </mc:Choice>
  </mc:AlternateContent>
  <xr:revisionPtr revIDLastSave="0" documentId="13_ncr:1_{08EE5C51-1087-4720-ADB8-95D6D5E93257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F10" i="23"/>
  <c r="F11" i="23" s="1"/>
  <c r="F8" i="23"/>
  <c r="F7" i="23"/>
  <c r="F6" i="23"/>
  <c r="F5" i="23"/>
  <c r="F14" i="23" s="1"/>
  <c r="F12" i="23" l="1"/>
  <c r="F13" i="23" s="1"/>
  <c r="F16" i="23" s="1"/>
  <c r="F19" i="23" s="1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1" i="4" l="1"/>
  <c r="H4" i="4"/>
  <c r="F20" i="23"/>
  <c r="F25" i="23"/>
  <c r="F21" i="23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<sst xmlns="http://schemas.openxmlformats.org/spreadsheetml/2006/main" count="136" uniqueCount="93">
  <si>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</si>
  <si>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</si>
  <si>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</si>
  <si>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</si>
  <si>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</si>
  <si>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</si>
  <si>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</si>
  <si>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</si>
  <si>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</si>
  <si>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</si>
  <si>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</si>
  <si>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</si>
  <si>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</si>
  <si>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</si>
  <si>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</si>
  <si>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</si>
  <si>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</si>
  <si>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</si>
  <si>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</si>
  <si>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</si>
  <si>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</si>
  <si>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</si>
  <si>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</si>
  <si>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</si>
  <si>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</si>
  <si>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</si>
  <si>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</si>
  <si>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</si>
  <si>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</si>
  <si>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</si>
  <si>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</si>
  <si>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</si>
  <si>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</si>
  <si>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</si>
  <si>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</si>
  <si>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</si>
  <si>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</si>
  <si>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</si>
  <si>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</si>
  <si>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</si>
  <si>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</si>
  <si>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</si>
  <si>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</si>
  <si>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</si>
  <si>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</si>
  <si>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</si>
  <si>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</si>
  <si>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</si>
  <si>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</si>
  <si>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</si>
  <si>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</si>
  <si>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</si>
  <si>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</si>
  <si>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</si>
  <si>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</si>
  <si>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</si>
  <si>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</si>
  <si>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</si>
  <si>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</si>
  <si>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</si>
  <si>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</si>
  <si>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</si>
  <si>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</si>
  <si>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</si>
  <si>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</si>
  <si>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</si>
  <si>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</si>
  <si>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</si>
  <si>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</si>
  <si>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</si>
  <si>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</si>
  <si>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</si>
  <si>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</si>
  <si>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</si>
  <si>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</si>
  <si>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</si>
  <si>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</si>
  <si>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</si>
  <si>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</si>
  <si>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</si>
  <si>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</si>
  <si>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</si>
  <si>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</si>
  <si>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</si>
  <si>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</si>
  <si>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Vastukala</t>
  </si>
  <si>
    <t>Yogesh vankar</t>
  </si>
  <si>
    <t>IGR-16.08.24</t>
  </si>
  <si>
    <t>IGR-01.08.24</t>
  </si>
  <si>
    <t>IGR-18.06.24</t>
  </si>
  <si>
    <t>IGR-24.05.24</t>
  </si>
  <si>
    <t>IGR-18.05.24</t>
  </si>
  <si>
    <t>IGR-06.05.24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</si>
</sst>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501F6E-4210-4EE6-9358-116DCF024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564010</xdr:colOff>
      <xdr:row>46</xdr:row>
      <xdr:rowOff>86960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CFCAFB-9AF5-4F31-A1EC-767535F8E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84810" cy="8849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AE616A-CB39-49B6-B22C-5D5EE560B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E23892-5358-4358-803A-667F9B0BE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284E0F-D464-464F-A2A5-8FC398199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8CC867-10CA-48FC-AE96-9B4579186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30EB8E-EE31-4442-9708-FE0C92965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62F56F-FF31-4B5A-984A-5A7ABB96D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878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163139</xdr:colOff>
      <xdr:row>46</xdr:row>
      <xdr:rowOff>10749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0FC8C8-3711-4D6A-B2B4-7DE2418AD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7539" cy="87737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363957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0E2B37-1810-446C-8D4C-CB7B497EC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84757" cy="8592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L19" sqref="L19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33500</v>
      </c>
      <c r="D3" s="22" t="s">
        <v>76</v>
      </c>
      <c r="E3" s="6" t="s">
        <v>84</v>
      </c>
      <c r="F3" s="19">
        <v>34000</v>
      </c>
      <c r="G3" s="22" t="s">
        <v>76</v>
      </c>
      <c r="H3" s="6" t="s">
        <v>84</v>
      </c>
    </row>
    <row r="4" spans="1:8" ht="30" x14ac:dyDescent="0.25">
      <c r="A4" s="21" t="s">
        <v>14</v>
      </c>
      <c r="B4" s="18"/>
      <c r="C4" s="19">
        <v>3500</v>
      </c>
      <c r="D4" s="22"/>
      <c r="F4" s="19">
        <v>3500</v>
      </c>
      <c r="G4" s="22"/>
    </row>
    <row r="5" spans="1:8" x14ac:dyDescent="0.25">
      <c r="A5" s="15" t="s">
        <v>15</v>
      </c>
      <c r="B5" s="18"/>
      <c r="C5" s="19">
        <f>C3-C4</f>
        <v>30000</v>
      </c>
      <c r="D5" s="22"/>
      <c r="F5" s="19">
        <f>F3-F4</f>
        <v>30500</v>
      </c>
      <c r="G5" s="22"/>
    </row>
    <row r="6" spans="1:8" x14ac:dyDescent="0.25">
      <c r="A6" s="15" t="s">
        <v>16</v>
      </c>
      <c r="B6" s="18"/>
      <c r="C6" s="19">
        <f>C4</f>
        <v>3500</v>
      </c>
      <c r="D6" s="22"/>
      <c r="F6" s="19">
        <f>F4</f>
        <v>3500</v>
      </c>
      <c r="G6" s="22"/>
    </row>
    <row r="7" spans="1:8" x14ac:dyDescent="0.25">
      <c r="A7" s="15" t="s">
        <v>17</v>
      </c>
      <c r="B7" s="23"/>
      <c r="C7" s="24">
        <f>D7-D8</f>
        <v>0</v>
      </c>
      <c r="D7" s="24">
        <v>2024</v>
      </c>
      <c r="F7" s="24">
        <f>G7-G8</f>
        <v>0</v>
      </c>
      <c r="G7" s="24">
        <v>2024</v>
      </c>
    </row>
    <row r="8" spans="1:8" x14ac:dyDescent="0.25">
      <c r="A8" s="15" t="s">
        <v>18</v>
      </c>
      <c r="B8" s="23"/>
      <c r="C8" s="24">
        <f>C9-C7</f>
        <v>60</v>
      </c>
      <c r="D8" s="24">
        <v>2024</v>
      </c>
      <c r="F8" s="24">
        <f>F9-F7</f>
        <v>60</v>
      </c>
      <c r="G8" s="24">
        <v>2024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0</v>
      </c>
      <c r="D10" s="24"/>
      <c r="F10" s="24">
        <f>90*F7/F9</f>
        <v>0</v>
      </c>
      <c r="G10" s="24"/>
    </row>
    <row r="11" spans="1:8" x14ac:dyDescent="0.25">
      <c r="A11" s="15"/>
      <c r="B11" s="25"/>
      <c r="C11" s="26">
        <f>C10%</f>
        <v>0</v>
      </c>
      <c r="D11" s="26"/>
      <c r="F11" s="26">
        <f>F10%</f>
        <v>0</v>
      </c>
      <c r="G11" s="26"/>
    </row>
    <row r="12" spans="1:8" x14ac:dyDescent="0.25">
      <c r="A12" s="15" t="s">
        <v>21</v>
      </c>
      <c r="B12" s="18"/>
      <c r="C12" s="19">
        <f>C6*C11</f>
        <v>0</v>
      </c>
      <c r="D12" s="22"/>
      <c r="F12" s="19">
        <f>F6*F11</f>
        <v>0</v>
      </c>
      <c r="G12" s="22"/>
    </row>
    <row r="13" spans="1:8" x14ac:dyDescent="0.25">
      <c r="A13" s="15" t="s">
        <v>22</v>
      </c>
      <c r="B13" s="18"/>
      <c r="C13" s="19">
        <f>C6-C12</f>
        <v>3500</v>
      </c>
      <c r="D13" s="22"/>
      <c r="F13" s="19">
        <f>F6-F12</f>
        <v>3500</v>
      </c>
      <c r="G13" s="22"/>
    </row>
    <row r="14" spans="1:8" x14ac:dyDescent="0.25">
      <c r="A14" s="15" t="s">
        <v>15</v>
      </c>
      <c r="B14" s="18"/>
      <c r="C14" s="19">
        <f>C5</f>
        <v>30000</v>
      </c>
      <c r="D14" s="22"/>
      <c r="F14" s="19">
        <f>F5</f>
        <v>30500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33500</v>
      </c>
      <c r="D16" s="22"/>
      <c r="F16" s="20">
        <f>F14+F13</f>
        <v>34000</v>
      </c>
      <c r="G16" s="22"/>
    </row>
    <row r="17" spans="1:8" x14ac:dyDescent="0.25">
      <c r="B17" s="23"/>
      <c r="C17" s="24" t="s">
        <v>85</v>
      </c>
      <c r="D17" s="24"/>
      <c r="F17" s="24" t="s">
        <v>86</v>
      </c>
      <c r="G17" s="24"/>
    </row>
    <row r="18" spans="1:8" x14ac:dyDescent="0.25">
      <c r="A18" s="71" t="str">
        <f>E3</f>
        <v>ACA</v>
      </c>
      <c r="B18" s="7"/>
      <c r="C18" s="29">
        <v>1091</v>
      </c>
      <c r="D18" s="24"/>
      <c r="F18" s="29">
        <v>1091</v>
      </c>
      <c r="G18" s="24"/>
    </row>
    <row r="19" spans="1:8" x14ac:dyDescent="0.25">
      <c r="A19" s="15" t="s">
        <v>74</v>
      </c>
      <c r="B19" s="6"/>
      <c r="C19" s="30">
        <f>C18*C16</f>
        <v>36548500</v>
      </c>
      <c r="D19" s="72"/>
      <c r="E19" s="65"/>
      <c r="F19" s="30">
        <f>F18*F16</f>
        <v>37094000</v>
      </c>
      <c r="G19" s="72"/>
      <c r="H19" s="65"/>
    </row>
    <row r="20" spans="1:8" x14ac:dyDescent="0.25">
      <c r="A20" s="15" t="s">
        <v>24</v>
      </c>
      <c r="C20" s="31">
        <f>C19*90%</f>
        <v>32893650</v>
      </c>
      <c r="D20" s="30"/>
      <c r="E20" s="65"/>
      <c r="F20" s="31">
        <f>F19*90%</f>
        <v>33384600</v>
      </c>
      <c r="G20" s="30"/>
      <c r="H20" s="65"/>
    </row>
    <row r="21" spans="1:8" x14ac:dyDescent="0.25">
      <c r="A21" s="15" t="s">
        <v>25</v>
      </c>
      <c r="C21" s="31">
        <f>C19*80%</f>
        <v>29238800</v>
      </c>
      <c r="D21" s="31"/>
      <c r="E21" s="65"/>
      <c r="F21" s="31">
        <f>F19*80%</f>
        <v>29675200</v>
      </c>
      <c r="G21" s="31"/>
      <c r="H21" s="65"/>
    </row>
    <row r="22" spans="1:8" x14ac:dyDescent="0.25">
      <c r="A22" s="15"/>
      <c r="D22" s="24"/>
      <c r="G22" s="24"/>
    </row>
    <row r="23" spans="1:8" x14ac:dyDescent="0.25">
      <c r="A23" s="32" t="s">
        <v>26</v>
      </c>
      <c r="B23" s="33"/>
      <c r="C23" s="34">
        <f>C4*C18</f>
        <v>3818500</v>
      </c>
      <c r="D23" s="34"/>
      <c r="F23" s="34">
        <f>F4*F18</f>
        <v>3818500</v>
      </c>
      <c r="G23" s="34"/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C19*0.025/12</f>
        <v>76142.708333333328</v>
      </c>
      <c r="D25" s="31"/>
      <c r="E25" s="31"/>
      <c r="F25" s="31">
        <f>F19*0.025/12</f>
        <v>77279.166666666672</v>
      </c>
      <c r="G25" s="31"/>
      <c r="H25" s="31"/>
    </row>
    <row r="26" spans="1:8" x14ac:dyDescent="0.25">
      <c r="C26" s="31"/>
      <c r="D26" s="31"/>
      <c r="F26" s="31"/>
      <c r="G26" s="31"/>
    </row>
    <row r="27" spans="1:8" x14ac:dyDescent="0.25">
      <c r="C27" s="31"/>
      <c r="D27" s="31"/>
      <c r="F27" s="31"/>
      <c r="G27" s="31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U19" sqref="U1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1091</v>
      </c>
      <c r="C2" s="4">
        <f t="shared" ref="C2:C16" si="1">B2*1.2</f>
        <v>1309.2</v>
      </c>
      <c r="D2" s="4">
        <f t="shared" ref="D2:D16" si="2">C2*1.2</f>
        <v>1571.04</v>
      </c>
      <c r="E2" s="5">
        <f t="shared" ref="E2:E16" si="3">R2</f>
        <v>35393435</v>
      </c>
      <c r="F2" s="4">
        <f t="shared" ref="F2:F15" si="4">ROUND((E2/B2),0)</f>
        <v>32441</v>
      </c>
      <c r="G2" s="4">
        <f t="shared" ref="G2:G15" si="5">ROUND((E2/C2),0)</f>
        <v>27034</v>
      </c>
      <c r="H2" s="4">
        <f t="shared" ref="H2:H15" si="6">ROUND((E2/D2),0)</f>
        <v>22529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1091</v>
      </c>
      <c r="R2" s="2">
        <v>35393435</v>
      </c>
      <c r="S2" s="2" t="s">
        <v>89</v>
      </c>
    </row>
    <row r="3" spans="1:19" x14ac:dyDescent="0.25">
      <c r="A3" s="4">
        <v>2</v>
      </c>
      <c r="B3" s="4">
        <f t="shared" si="0"/>
        <v>1091</v>
      </c>
      <c r="C3" s="4">
        <f t="shared" si="1"/>
        <v>1309.2</v>
      </c>
      <c r="D3" s="4">
        <f t="shared" si="2"/>
        <v>1571.04</v>
      </c>
      <c r="E3" s="5">
        <f t="shared" si="3"/>
        <v>35207480</v>
      </c>
      <c r="F3" s="4">
        <f t="shared" si="4"/>
        <v>32271</v>
      </c>
      <c r="G3" s="4">
        <f t="shared" si="5"/>
        <v>26892</v>
      </c>
      <c r="H3" s="4">
        <f t="shared" si="6"/>
        <v>22410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1091</v>
      </c>
      <c r="R3" s="2">
        <v>35207480</v>
      </c>
      <c r="S3" s="2" t="s">
        <v>87</v>
      </c>
    </row>
    <row r="4" spans="1:19" x14ac:dyDescent="0.25">
      <c r="A4" s="4">
        <v>3</v>
      </c>
      <c r="B4" s="4">
        <f t="shared" si="0"/>
        <v>1091</v>
      </c>
      <c r="C4" s="4">
        <f t="shared" si="1"/>
        <v>1309.2</v>
      </c>
      <c r="D4" s="4">
        <f t="shared" si="2"/>
        <v>1571.04</v>
      </c>
      <c r="E4" s="5">
        <f t="shared" si="3"/>
        <v>35021525</v>
      </c>
      <c r="F4" s="76">
        <f t="shared" si="4"/>
        <v>32100</v>
      </c>
      <c r="G4" s="76">
        <f t="shared" si="5"/>
        <v>26750</v>
      </c>
      <c r="H4" s="76">
        <f t="shared" si="6"/>
        <v>22292</v>
      </c>
      <c r="I4" s="76">
        <f t="shared" si="7"/>
        <v>0</v>
      </c>
      <c r="J4" s="76">
        <f t="shared" si="8"/>
        <v>0</v>
      </c>
      <c r="K4" s="77"/>
      <c r="L4" s="77"/>
      <c r="M4" s="77"/>
      <c r="N4" s="77"/>
      <c r="O4" s="77">
        <v>0</v>
      </c>
      <c r="P4" s="77">
        <f t="shared" si="9"/>
        <v>0</v>
      </c>
      <c r="Q4" s="77">
        <v>1091</v>
      </c>
      <c r="R4" s="78">
        <v>35021525</v>
      </c>
      <c r="S4" s="78" t="s">
        <v>88</v>
      </c>
    </row>
    <row r="5" spans="1:19" x14ac:dyDescent="0.25">
      <c r="A5" s="4">
        <v>4</v>
      </c>
      <c r="B5" s="4">
        <f t="shared" si="0"/>
        <v>1091</v>
      </c>
      <c r="C5" s="4">
        <f t="shared" si="1"/>
        <v>1309.2</v>
      </c>
      <c r="D5" s="4">
        <f t="shared" si="2"/>
        <v>1571.04</v>
      </c>
      <c r="E5" s="5">
        <f t="shared" si="3"/>
        <v>35527720</v>
      </c>
      <c r="F5" s="74">
        <f t="shared" si="4"/>
        <v>32564</v>
      </c>
      <c r="G5" s="74">
        <f t="shared" si="5"/>
        <v>27137</v>
      </c>
      <c r="H5" s="74">
        <f t="shared" si="6"/>
        <v>22614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1091</v>
      </c>
      <c r="R5" s="75">
        <v>35527720</v>
      </c>
      <c r="S5" s="75" t="s">
        <v>90</v>
      </c>
    </row>
    <row r="6" spans="1:19" x14ac:dyDescent="0.25">
      <c r="A6" s="4">
        <v>5</v>
      </c>
      <c r="B6" s="4">
        <f t="shared" si="0"/>
        <v>1091</v>
      </c>
      <c r="C6" s="4">
        <f t="shared" si="1"/>
        <v>1309.2</v>
      </c>
      <c r="D6" s="4">
        <f t="shared" si="2"/>
        <v>1571.04</v>
      </c>
      <c r="E6" s="5">
        <f t="shared" si="3"/>
        <v>36159795</v>
      </c>
      <c r="F6" s="76">
        <f t="shared" si="4"/>
        <v>33144</v>
      </c>
      <c r="G6" s="76">
        <f t="shared" si="5"/>
        <v>27620</v>
      </c>
      <c r="H6" s="76">
        <f t="shared" si="6"/>
        <v>23016</v>
      </c>
      <c r="I6" s="76">
        <f t="shared" si="7"/>
        <v>0</v>
      </c>
      <c r="J6" s="76">
        <f t="shared" si="8"/>
        <v>0</v>
      </c>
      <c r="K6" s="77"/>
      <c r="L6" s="77"/>
      <c r="M6" s="77"/>
      <c r="N6" s="77"/>
      <c r="O6" s="77">
        <v>0</v>
      </c>
      <c r="P6" s="77">
        <f t="shared" si="9"/>
        <v>0</v>
      </c>
      <c r="Q6" s="77">
        <v>1091</v>
      </c>
      <c r="R6" s="78">
        <v>36159795</v>
      </c>
      <c r="S6" s="78" t="s">
        <v>91</v>
      </c>
    </row>
    <row r="7" spans="1:19" x14ac:dyDescent="0.25">
      <c r="A7" s="4">
        <v>6</v>
      </c>
      <c r="B7" s="4">
        <f t="shared" si="0"/>
        <v>1091</v>
      </c>
      <c r="C7" s="4">
        <f t="shared" si="1"/>
        <v>1309.2</v>
      </c>
      <c r="D7" s="4">
        <f t="shared" si="2"/>
        <v>1571.04</v>
      </c>
      <c r="E7" s="5">
        <f t="shared" si="3"/>
        <v>35833275</v>
      </c>
      <c r="F7" s="74">
        <f t="shared" si="4"/>
        <v>32844</v>
      </c>
      <c r="G7" s="74">
        <f t="shared" si="5"/>
        <v>27370</v>
      </c>
      <c r="H7" s="74">
        <f t="shared" si="6"/>
        <v>22809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1091</v>
      </c>
      <c r="R7" s="75">
        <v>35833275</v>
      </c>
      <c r="S7" s="75" t="s">
        <v>92</v>
      </c>
    </row>
    <row r="8" spans="1:19" x14ac:dyDescent="0.25">
      <c r="A8" s="4">
        <v>7</v>
      </c>
      <c r="B8" s="4">
        <f t="shared" si="0"/>
        <v>1091</v>
      </c>
      <c r="C8" s="4">
        <f t="shared" si="1"/>
        <v>1309.2</v>
      </c>
      <c r="D8" s="4">
        <f t="shared" si="2"/>
        <v>1571.04</v>
      </c>
      <c r="E8" s="5">
        <f t="shared" si="3"/>
        <v>40000000</v>
      </c>
      <c r="F8" s="74">
        <f t="shared" si="4"/>
        <v>36664</v>
      </c>
      <c r="G8" s="74">
        <f t="shared" si="5"/>
        <v>30553</v>
      </c>
      <c r="H8" s="74">
        <f t="shared" si="6"/>
        <v>25461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1091</v>
      </c>
      <c r="R8" s="75">
        <v>40000000</v>
      </c>
      <c r="S8" s="2"/>
    </row>
    <row r="9" spans="1:19" x14ac:dyDescent="0.25">
      <c r="A9" s="4">
        <v>8</v>
      </c>
      <c r="B9" s="4">
        <f t="shared" si="0"/>
        <v>1091</v>
      </c>
      <c r="C9" s="4">
        <f t="shared" si="1"/>
        <v>1309.2</v>
      </c>
      <c r="D9" s="4">
        <f t="shared" si="2"/>
        <v>1571.04</v>
      </c>
      <c r="E9" s="5">
        <f t="shared" si="3"/>
        <v>40000000</v>
      </c>
      <c r="F9" s="74">
        <f t="shared" si="4"/>
        <v>36664</v>
      </c>
      <c r="G9" s="74">
        <f t="shared" si="5"/>
        <v>30553</v>
      </c>
      <c r="H9" s="74">
        <f t="shared" si="6"/>
        <v>25461</v>
      </c>
      <c r="I9" s="74">
        <f t="shared" si="7"/>
        <v>0</v>
      </c>
      <c r="J9" s="74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1091</v>
      </c>
      <c r="R9" s="75">
        <v>40000000</v>
      </c>
      <c r="S9" s="2"/>
    </row>
    <row r="10" spans="1:19" x14ac:dyDescent="0.25">
      <c r="A10" s="4">
        <v>9</v>
      </c>
      <c r="B10" s="4">
        <f t="shared" si="0"/>
        <v>1305</v>
      </c>
      <c r="C10" s="4">
        <f t="shared" si="1"/>
        <v>1566</v>
      </c>
      <c r="D10" s="4">
        <f t="shared" si="2"/>
        <v>1879.1999999999998</v>
      </c>
      <c r="E10" s="5">
        <f t="shared" si="3"/>
        <v>45000000</v>
      </c>
      <c r="F10" s="76">
        <f t="shared" si="4"/>
        <v>34483</v>
      </c>
      <c r="G10" s="76">
        <f t="shared" si="5"/>
        <v>28736</v>
      </c>
      <c r="H10" s="76">
        <f t="shared" si="6"/>
        <v>23946</v>
      </c>
      <c r="I10" s="76">
        <f t="shared" si="7"/>
        <v>0</v>
      </c>
      <c r="J10" s="76">
        <f t="shared" si="8"/>
        <v>0</v>
      </c>
      <c r="K10" s="77"/>
      <c r="L10" s="77"/>
      <c r="M10" s="77"/>
      <c r="N10" s="77"/>
      <c r="O10" s="77">
        <v>0</v>
      </c>
      <c r="P10" s="77">
        <f t="shared" si="9"/>
        <v>0</v>
      </c>
      <c r="Q10" s="77">
        <v>1305</v>
      </c>
      <c r="R10" s="78">
        <v>45000000</v>
      </c>
      <c r="S10" s="2"/>
    </row>
    <row r="11" spans="1:19" x14ac:dyDescent="0.25">
      <c r="A11" s="4">
        <v>10</v>
      </c>
      <c r="B11" s="4">
        <f t="shared" si="0"/>
        <v>1127</v>
      </c>
      <c r="C11" s="4">
        <f t="shared" si="1"/>
        <v>1352.3999999999999</v>
      </c>
      <c r="D11" s="4">
        <f t="shared" si="2"/>
        <v>1622.8799999999999</v>
      </c>
      <c r="E11" s="5">
        <f t="shared" si="3"/>
        <v>39000000</v>
      </c>
      <c r="F11" s="76">
        <f t="shared" si="4"/>
        <v>34605</v>
      </c>
      <c r="G11" s="76">
        <f t="shared" si="5"/>
        <v>28838</v>
      </c>
      <c r="H11" s="76">
        <f t="shared" si="6"/>
        <v>24031</v>
      </c>
      <c r="I11" s="76">
        <f t="shared" si="7"/>
        <v>0</v>
      </c>
      <c r="J11" s="76">
        <f t="shared" si="8"/>
        <v>0</v>
      </c>
      <c r="K11" s="77"/>
      <c r="L11" s="77"/>
      <c r="M11" s="77"/>
      <c r="N11" s="77"/>
      <c r="O11" s="77">
        <v>0</v>
      </c>
      <c r="P11" s="77">
        <f t="shared" ref="P11:P15" si="10">O11/1.2</f>
        <v>0</v>
      </c>
      <c r="Q11" s="77">
        <v>1127</v>
      </c>
      <c r="R11" s="78">
        <v>39000000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ref="Q11:Q15" si="11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0</v>
      </c>
    </row>
    <row r="29" spans="1:19" s="10" customFormat="1" x14ac:dyDescent="0.25">
      <c r="C29" s="67" t="s">
        <v>1</v>
      </c>
      <c r="D29" s="67"/>
      <c r="F29" s="52" t="s">
        <v>72</v>
      </c>
      <c r="G29" s="52"/>
      <c r="H29" s="10" t="e">
        <f>G29/G28</f>
        <v>#DIV/0!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2024-08-23T05:54:19Z</dcterms:modified>
</cp:coreProperties>
</file>