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AB4F12F8-5B5A-4797-A0BD-BD29B35833F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21" i="1" l="1"/>
  <c r="I20" i="1"/>
  <c r="I19" i="1"/>
  <c r="F84" i="1"/>
  <c r="F23" i="1"/>
  <c r="F10" i="1"/>
  <c r="F11" i="1" s="1"/>
  <c r="F8" i="1"/>
  <c r="F6" i="1"/>
  <c r="F5" i="1"/>
  <c r="F14" i="1" s="1"/>
  <c r="F12" i="1" l="1"/>
  <c r="F13" i="1" s="1"/>
  <c r="F16" i="1" s="1"/>
  <c r="C7" i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  <c r="F19" i="1" l="1"/>
  <c r="F20" i="1" s="1"/>
  <c r="F21" i="1" l="1"/>
  <c r="F25" i="1"/>
</calcChain>
</file>

<file path=xl/sharedStrings.xml><?xml version="1.0" encoding="utf-8"?>
<sst xmlns="http://schemas.openxmlformats.org/spreadsheetml/2006/main" count="25" uniqueCount="23">
  <si>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</si>
  <si>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</si>
  <si>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</si>
  <si>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</si>
  <si>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</si>
  <si>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</si>
  <si>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</si>
  <si>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</si>
  <si>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</si>
  <si>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</si>
  <si>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</si>
  <si>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</si>
  <si>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</si>
  <si>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</si>
  <si>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</si>
  <si>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</si>
  <si>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</si>
  <si>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</si>
  <si>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</si>
  <si>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BOM\Lokhandwalal\Suman Sharma - F. No. 803</t>
  </si>
  <si>
    <t>F. No. 803</t>
  </si>
  <si>
    <t>F. No. 804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</si>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</sst>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5" fillId="0" borderId="0" xfId="0" applyFont="1" applyBorder="1" applyAlignment="1">
      <alignment horizontal="center"/>
    </xf>
    <xf numFmtId="43" fontId="5" fillId="0" borderId="0" xfId="0" applyNumberFormat="1" applyFont="1" applyFill="1"/>
    <xf numFmtId="43" fontId="0" fillId="0" borderId="0" xfId="0" applyNumberFormat="1"/>
    <xf numFmtId="0" fontId="7" fillId="0" borderId="0" xfId="0" applyFont="1" applyAlignment="1">
      <alignment horizontal="center"/>
    </xf>
    <xf numFmtId="43" fontId="7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A19" sqref="A19:I2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7.140625" style="21" customWidth="1"/>
    <col min="7" max="7" width="15.140625" bestFit="1" customWidth="1"/>
    <col min="9" max="10" width="15.14062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18"/>
      <c r="G1" s="5"/>
      <c r="H1" s="5"/>
      <c r="I1" s="5"/>
      <c r="J1" s="5"/>
      <c r="K1" s="5"/>
      <c r="L1" s="3"/>
    </row>
    <row r="2" spans="1:12" x14ac:dyDescent="0.25">
      <c r="A2" s="4"/>
      <c r="B2" s="5"/>
      <c r="C2" s="53" t="s">
        <v>20</v>
      </c>
      <c r="D2" s="28"/>
      <c r="E2" s="5"/>
      <c r="F2" s="53" t="s">
        <v>21</v>
      </c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33000</v>
      </c>
      <c r="D3" s="40"/>
      <c r="E3" s="5"/>
      <c r="F3" s="35">
        <v>33000</v>
      </c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35">
        <v>2900</v>
      </c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30100</v>
      </c>
      <c r="D5" s="29"/>
      <c r="E5" s="5"/>
      <c r="F5" s="35">
        <f>F3-F4</f>
        <v>30100</v>
      </c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35">
        <f>F4</f>
        <v>2900</v>
      </c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26</v>
      </c>
      <c r="D7" s="43">
        <v>2024</v>
      </c>
      <c r="E7" s="5"/>
      <c r="F7" s="36">
        <v>26</v>
      </c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34</v>
      </c>
      <c r="D8" s="30">
        <v>1998</v>
      </c>
      <c r="E8" s="5" t="s">
        <v>17</v>
      </c>
      <c r="F8" s="36">
        <f>F9-F7</f>
        <v>34</v>
      </c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36">
        <v>60</v>
      </c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39</v>
      </c>
      <c r="D10" s="30"/>
      <c r="E10" s="5"/>
      <c r="F10" s="36">
        <f>90*F7/F9</f>
        <v>39</v>
      </c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0.39</v>
      </c>
      <c r="D11" s="31"/>
      <c r="E11" s="5"/>
      <c r="F11" s="37">
        <f>F10%</f>
        <v>0.39</v>
      </c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1131</v>
      </c>
      <c r="D12" s="29"/>
      <c r="E12" s="5"/>
      <c r="F12" s="35">
        <f>F6*F11</f>
        <v>1131</v>
      </c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1769</v>
      </c>
      <c r="D13" s="29"/>
      <c r="E13" s="5"/>
      <c r="F13" s="35">
        <f>F6-F12</f>
        <v>1769</v>
      </c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30100</v>
      </c>
      <c r="D14" s="29"/>
      <c r="E14" s="5"/>
      <c r="F14" s="35">
        <f>F5</f>
        <v>30100</v>
      </c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3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31869</v>
      </c>
      <c r="D16" s="29"/>
      <c r="E16" s="5"/>
      <c r="F16" s="40">
        <f>F14+F13</f>
        <v>31869</v>
      </c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F17" s="36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470</v>
      </c>
      <c r="D18" s="30"/>
      <c r="F18" s="43">
        <v>470</v>
      </c>
      <c r="I18" s="56" t="s">
        <v>22</v>
      </c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14978430</v>
      </c>
      <c r="D19" s="45"/>
      <c r="F19" s="38">
        <f>F16*F18+G20</f>
        <v>14978430</v>
      </c>
      <c r="G19" s="55"/>
      <c r="I19" s="57">
        <f>F19+C19</f>
        <v>29956860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13480587</v>
      </c>
      <c r="D20" s="50"/>
      <c r="E20" s="51"/>
      <c r="F20" s="20">
        <f>F19*0.9</f>
        <v>13480587</v>
      </c>
      <c r="I20" s="57">
        <f>I19*90%</f>
        <v>26961174</v>
      </c>
      <c r="J20" s="12"/>
      <c r="K20" s="5"/>
      <c r="L20" s="6"/>
    </row>
    <row r="21" spans="1:12" x14ac:dyDescent="0.25">
      <c r="A21" s="4" t="s">
        <v>15</v>
      </c>
      <c r="B21" s="5"/>
      <c r="C21" s="20">
        <f>C19*0.8</f>
        <v>11982744</v>
      </c>
      <c r="D21" s="32"/>
      <c r="E21" s="52"/>
      <c r="F21" s="20">
        <f>F19*0.8</f>
        <v>11982744</v>
      </c>
      <c r="I21" s="57">
        <f>I19*80%</f>
        <v>23965488</v>
      </c>
      <c r="J21" s="5"/>
      <c r="K21" s="5"/>
      <c r="L21" s="6"/>
    </row>
    <row r="22" spans="1:12" x14ac:dyDescent="0.25">
      <c r="A22" s="4"/>
      <c r="B22" s="5"/>
      <c r="C22" s="19"/>
      <c r="D22" s="30"/>
      <c r="F22" s="19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1363000</v>
      </c>
      <c r="D23" s="33"/>
      <c r="F23" s="39">
        <f>F4*F18</f>
        <v>1363000</v>
      </c>
      <c r="J23" s="5"/>
      <c r="K23" s="5"/>
    </row>
    <row r="24" spans="1:12" x14ac:dyDescent="0.25">
      <c r="A24" s="23" t="s">
        <v>10</v>
      </c>
      <c r="C24" s="19"/>
      <c r="F24" s="19"/>
      <c r="J24" s="5"/>
      <c r="K24" s="5"/>
    </row>
    <row r="25" spans="1:12" x14ac:dyDescent="0.25">
      <c r="A25" s="25" t="s">
        <v>11</v>
      </c>
      <c r="B25" s="21"/>
      <c r="C25" s="20">
        <f>C19*0.025/12</f>
        <v>31205.0625</v>
      </c>
      <c r="D25" s="34"/>
      <c r="E25" s="48"/>
      <c r="F25" s="20">
        <f>F19*0.025/12</f>
        <v>31205.0625</v>
      </c>
      <c r="J25" s="5"/>
      <c r="K25" s="5"/>
    </row>
    <row r="26" spans="1:12" x14ac:dyDescent="0.25">
      <c r="A26" s="5"/>
      <c r="B26" s="5"/>
      <c r="C26" s="20"/>
      <c r="D26" s="32"/>
      <c r="F26" s="20"/>
      <c r="J26" s="5"/>
    </row>
    <row r="27" spans="1:12" x14ac:dyDescent="0.25">
      <c r="A27" s="49" t="s">
        <v>19</v>
      </c>
      <c r="B27" s="5"/>
      <c r="C27" s="34"/>
      <c r="D27" s="34"/>
      <c r="E27" s="17"/>
      <c r="F27" s="54" t="s">
        <v>21</v>
      </c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26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26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26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26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24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24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24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24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19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19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19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19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19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19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19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19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19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19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19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19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19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19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19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19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19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19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19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19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9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9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19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9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19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19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19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19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19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19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19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19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19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19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19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19">
        <f>F83*F82</f>
        <v>0</v>
      </c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19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19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19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19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19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19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19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19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19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19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19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19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19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19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19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19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19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19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19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19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19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19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19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19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19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19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19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19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19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19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19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19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19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19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19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19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19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19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19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19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19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19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19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19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19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19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19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19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19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19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19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19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19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19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19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19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19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19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19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19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19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19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19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19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19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19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19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19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19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19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19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19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19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2024-08-23T07:44:14Z</dcterms:modified>
</cp:coreProperties>
</file>