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hayander (East)\PUSHPADEVI RAMJILAL AGARWAL\"/>
    </mc:Choice>
  </mc:AlternateContent>
  <xr:revisionPtr revIDLastSave="0" documentId="13_ncr:1_{B875DC79-6224-4D95-A17D-2FFDB792560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19" i="4" l="1"/>
  <c r="F18" i="4"/>
  <c r="P29" i="4"/>
  <c r="Q10" i="4"/>
  <c r="P9" i="4"/>
  <c r="Q9" i="4" s="1"/>
  <c r="O32" i="4"/>
  <c r="H23" i="4" l="1"/>
  <c r="V8" i="4"/>
  <c r="W8" i="4" s="1"/>
  <c r="U8" i="4"/>
  <c r="W7" i="4"/>
  <c r="V7" i="4"/>
  <c r="U7" i="4"/>
  <c r="P7" i="4"/>
  <c r="W6" i="4"/>
  <c r="V6" i="4"/>
  <c r="U6" i="4"/>
  <c r="H20" i="4"/>
  <c r="O31" i="4"/>
  <c r="O27" i="4"/>
  <c r="O26" i="4"/>
  <c r="O25" i="4"/>
  <c r="O24" i="4"/>
  <c r="O28" i="4" s="1"/>
  <c r="O29" i="4" s="1"/>
  <c r="O23" i="4"/>
  <c r="Q12" i="4" l="1"/>
  <c r="P12" i="4"/>
  <c r="P11" i="4"/>
  <c r="Q11" i="4" s="1"/>
  <c r="Q8" i="4"/>
  <c r="Q7" i="4"/>
  <c r="P6" i="4"/>
  <c r="Q6" i="4" s="1"/>
  <c r="P5" i="4"/>
  <c r="Q5" i="4" s="1"/>
  <c r="Q4" i="4"/>
  <c r="P4" i="4"/>
  <c r="P3" i="4"/>
  <c r="Q3" i="4" s="1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<sst xmlns="http://schemas.openxmlformats.org/spreadsheetml/2006/main" count="27" uniqueCount="24">
  <si>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</si>
  <si>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</si>
  <si>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</si>
  <si>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</si>
  <si>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</si>
  <si>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</si>
  <si>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</si>
  <si>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</si>
  <si>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</si>
  <si>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</si>
  <si>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</si>
  <si>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</si>
  <si>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</si>
  <si>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g3, Ground Floor, SHree Moti CHSL, Navghar Road, Bhaynder East, Thane, 401105</t>
  </si>
  <si>
    <t>sbua</t>
  </si>
  <si>
    <t>rate</t>
  </si>
  <si>
    <t>fmv</t>
  </si>
  <si>
    <t>mca</t>
  </si>
  <si>
    <t>11.07.24</t>
  </si>
  <si>
    <t>18.04.24</t>
  </si>
  <si>
    <t>16.01.24</t>
  </si>
  <si>
    <t>yoc - site info</t>
  </si>
  <si>
    <t>26.09.23</t>
  </si>
  <si>
    <t>26.10.23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</si>
</sst>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1C997A-DB4B-4925-9453-F0942D7F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48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97B3F-A32E-48CD-ABD3-B13B130D8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99305-57BC-4B0A-9BB5-F177DFCBE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2790D1-39C1-405B-AF60-3E4163A3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F6FAD-9047-4872-895E-C83005A2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94517-9A56-430C-8934-98FEB640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A3C95-834C-4BEC-B85A-413D77E9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76980-AA26-480E-9C70-D754A9C35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CA297B-F631-4A92-96FC-9A446359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7" sqref="T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233.33333333333334</v>
      </c>
      <c r="C2" s="4">
        <f>B2*1.2</f>
        <v>280</v>
      </c>
      <c r="D2" s="4">
        <f t="shared" ref="D2:D13" si="2">C2*1.2</f>
        <v>336</v>
      </c>
      <c r="E2" s="15">
        <f t="shared" ref="E2:E13" si="3">R2</f>
        <v>2500000</v>
      </c>
      <c r="F2" s="9">
        <f t="shared" ref="F2:F13" si="4">ROUND((E2/B2),0)</f>
        <v>10714</v>
      </c>
      <c r="G2" s="9">
        <f t="shared" ref="G2:G13" si="5">ROUND((E2/C2),0)</f>
        <v>8929</v>
      </c>
      <c r="H2" s="9">
        <f t="shared" ref="H2:H13" si="6">ROUND((E2/D2),0)</f>
        <v>7440</v>
      </c>
      <c r="I2" s="9" t="e">
        <f>#REF!</f>
        <v>#REF!</v>
      </c>
      <c r="J2" s="9">
        <f t="shared" ref="J2:J13" si="7">S2</f>
        <v>0</v>
      </c>
      <c r="O2">
        <v>0</v>
      </c>
      <c r="P2">
        <v>280</v>
      </c>
      <c r="Q2">
        <f t="shared" ref="Q2:Q12" si="8">P2/1.2</f>
        <v>233.33333333333334</v>
      </c>
      <c r="R2" s="2">
        <v>2500000</v>
      </c>
      <c r="S2" s="7"/>
      <c r="T2" s="7"/>
    </row>
    <row r="3" spans="1:23" x14ac:dyDescent="0.25">
      <c r="A3" s="4">
        <f t="shared" si="0"/>
        <v>0</v>
      </c>
      <c r="B3" s="4">
        <f t="shared" si="1"/>
        <v>270.13888888888891</v>
      </c>
      <c r="C3" s="4">
        <f t="shared" ref="C3:C15" si="9">B3*1.2</f>
        <v>324.16666666666669</v>
      </c>
      <c r="D3" s="4">
        <f t="shared" si="2"/>
        <v>389</v>
      </c>
      <c r="E3" s="15">
        <f t="shared" si="3"/>
        <v>4500000</v>
      </c>
      <c r="F3" s="9">
        <f t="shared" si="4"/>
        <v>16658</v>
      </c>
      <c r="G3" s="9">
        <f t="shared" si="5"/>
        <v>13882</v>
      </c>
      <c r="H3" s="14">
        <f t="shared" si="6"/>
        <v>11568</v>
      </c>
      <c r="I3" s="9" t="e">
        <f>#REF!</f>
        <v>#REF!</v>
      </c>
      <c r="J3" s="9">
        <f t="shared" si="7"/>
        <v>0</v>
      </c>
      <c r="O3">
        <v>389</v>
      </c>
      <c r="P3">
        <f t="shared" ref="P2:P12" si="10">O3/1.2</f>
        <v>324.16666666666669</v>
      </c>
      <c r="Q3">
        <f t="shared" si="8"/>
        <v>270.13888888888891</v>
      </c>
      <c r="R3" s="2">
        <v>4500000</v>
      </c>
      <c r="S3" s="7"/>
      <c r="T3" s="7"/>
    </row>
    <row r="4" spans="1:23" x14ac:dyDescent="0.25">
      <c r="A4" s="4">
        <f t="shared" si="0"/>
        <v>0</v>
      </c>
      <c r="B4" s="4">
        <f t="shared" si="1"/>
        <v>159.72222222222226</v>
      </c>
      <c r="C4" s="4">
        <f t="shared" si="9"/>
        <v>191.66666666666671</v>
      </c>
      <c r="D4" s="4">
        <f t="shared" si="2"/>
        <v>230.00000000000006</v>
      </c>
      <c r="E4" s="15">
        <f t="shared" si="3"/>
        <v>2100000</v>
      </c>
      <c r="F4" s="9">
        <f t="shared" si="4"/>
        <v>13148</v>
      </c>
      <c r="G4" s="9">
        <f t="shared" si="5"/>
        <v>10957</v>
      </c>
      <c r="H4" s="9">
        <f t="shared" si="6"/>
        <v>9130</v>
      </c>
      <c r="I4" s="9" t="e">
        <f>#REF!</f>
        <v>#REF!</v>
      </c>
      <c r="J4" s="9">
        <f t="shared" si="7"/>
        <v>0</v>
      </c>
      <c r="O4">
        <v>230</v>
      </c>
      <c r="P4">
        <f t="shared" si="10"/>
        <v>191.66666666666669</v>
      </c>
      <c r="Q4">
        <f t="shared" si="8"/>
        <v>159.72222222222226</v>
      </c>
      <c r="R4" s="2">
        <v>2100000</v>
      </c>
      <c r="S4" s="7"/>
      <c r="T4" s="7"/>
    </row>
    <row r="5" spans="1:23" x14ac:dyDescent="0.25">
      <c r="A5" s="4">
        <f t="shared" si="0"/>
        <v>0</v>
      </c>
      <c r="B5" s="4">
        <f t="shared" si="1"/>
        <v>142.36111111111111</v>
      </c>
      <c r="C5" s="4">
        <f t="shared" si="9"/>
        <v>170.83333333333334</v>
      </c>
      <c r="D5" s="4">
        <f t="shared" si="2"/>
        <v>205</v>
      </c>
      <c r="E5" s="15">
        <f t="shared" si="3"/>
        <v>2480000</v>
      </c>
      <c r="F5" s="9">
        <f t="shared" si="4"/>
        <v>17420</v>
      </c>
      <c r="G5" s="9">
        <f t="shared" si="5"/>
        <v>14517</v>
      </c>
      <c r="H5" s="14">
        <f t="shared" si="6"/>
        <v>12098</v>
      </c>
      <c r="I5" s="9" t="e">
        <f>#REF!</f>
        <v>#REF!</v>
      </c>
      <c r="J5" s="9">
        <f t="shared" si="7"/>
        <v>0</v>
      </c>
      <c r="O5">
        <v>205</v>
      </c>
      <c r="P5">
        <f t="shared" si="10"/>
        <v>170.83333333333334</v>
      </c>
      <c r="Q5">
        <f t="shared" si="8"/>
        <v>142.36111111111111</v>
      </c>
      <c r="R5" s="2">
        <v>2480000</v>
      </c>
      <c r="S5" s="7"/>
      <c r="T5" s="7"/>
    </row>
    <row r="6" spans="1:23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15">
        <f t="shared" si="3"/>
        <v>2250000</v>
      </c>
      <c r="F6" s="9">
        <f t="shared" si="4"/>
        <v>9000</v>
      </c>
      <c r="G6" s="9">
        <f t="shared" si="5"/>
        <v>7500</v>
      </c>
      <c r="H6" s="9">
        <f t="shared" si="6"/>
        <v>6250</v>
      </c>
      <c r="I6" s="9" t="e">
        <f>#REF!</f>
        <v>#REF!</v>
      </c>
      <c r="J6" s="9" t="str">
        <f t="shared" si="7"/>
        <v>11.07.24</v>
      </c>
      <c r="O6">
        <v>360</v>
      </c>
      <c r="P6">
        <f t="shared" si="10"/>
        <v>300</v>
      </c>
      <c r="Q6">
        <f t="shared" si="8"/>
        <v>250</v>
      </c>
      <c r="R6" s="2">
        <v>2250000</v>
      </c>
      <c r="S6" s="7" t="s">
        <v>18</v>
      </c>
      <c r="T6" s="7"/>
      <c r="U6" s="2">
        <f>R6+157500+22500</f>
        <v>2430000</v>
      </c>
      <c r="V6">
        <f>U6/O6</f>
        <v>6750</v>
      </c>
      <c r="W6">
        <f>V6*1.2</f>
        <v>8100</v>
      </c>
    </row>
    <row r="7" spans="1:23" x14ac:dyDescent="0.25">
      <c r="A7" s="4">
        <f t="shared" si="0"/>
        <v>0</v>
      </c>
      <c r="B7" s="4">
        <f t="shared" si="1"/>
        <v>200.03100000000001</v>
      </c>
      <c r="C7" s="4">
        <f t="shared" si="9"/>
        <v>240.03719999999998</v>
      </c>
      <c r="D7" s="4">
        <f t="shared" si="2"/>
        <v>288.04463999999996</v>
      </c>
      <c r="E7" s="15">
        <f t="shared" si="3"/>
        <v>2200000</v>
      </c>
      <c r="F7" s="9">
        <f t="shared" si="4"/>
        <v>10998</v>
      </c>
      <c r="G7" s="9">
        <f t="shared" si="5"/>
        <v>9165</v>
      </c>
      <c r="H7" s="14">
        <f t="shared" si="6"/>
        <v>7638</v>
      </c>
      <c r="I7" s="9" t="e">
        <f>#REF!</f>
        <v>#REF!</v>
      </c>
      <c r="J7" s="9" t="str">
        <f t="shared" si="7"/>
        <v>18.04.24</v>
      </c>
      <c r="O7">
        <v>0</v>
      </c>
      <c r="P7">
        <f>22.3*10.764</f>
        <v>240.03719999999998</v>
      </c>
      <c r="Q7">
        <f t="shared" si="8"/>
        <v>200.03100000000001</v>
      </c>
      <c r="R7" s="2">
        <v>2200000</v>
      </c>
      <c r="S7" s="7" t="s">
        <v>19</v>
      </c>
      <c r="T7" s="7"/>
      <c r="U7" s="2">
        <f>R7+154000+22000</f>
        <v>2376000</v>
      </c>
      <c r="V7">
        <f>U7/D7</f>
        <v>8248.7214481755345</v>
      </c>
      <c r="W7">
        <f>V7*1.2</f>
        <v>9898.4657378106403</v>
      </c>
    </row>
    <row r="8" spans="1:23" x14ac:dyDescent="0.25">
      <c r="A8" s="4">
        <f t="shared" si="0"/>
        <v>0</v>
      </c>
      <c r="B8" s="4">
        <f t="shared" si="1"/>
        <v>262.5</v>
      </c>
      <c r="C8" s="4">
        <f t="shared" si="9"/>
        <v>315</v>
      </c>
      <c r="D8" s="4">
        <f t="shared" si="2"/>
        <v>378</v>
      </c>
      <c r="E8" s="15">
        <f t="shared" si="3"/>
        <v>2260000</v>
      </c>
      <c r="F8" s="9">
        <f t="shared" si="4"/>
        <v>8610</v>
      </c>
      <c r="G8" s="9">
        <f t="shared" si="5"/>
        <v>7175</v>
      </c>
      <c r="H8" s="9">
        <f t="shared" si="6"/>
        <v>5979</v>
      </c>
      <c r="I8" s="9" t="e">
        <f>#REF!</f>
        <v>#REF!</v>
      </c>
      <c r="J8" s="9" t="str">
        <f t="shared" si="7"/>
        <v>16.01.24</v>
      </c>
      <c r="O8">
        <v>0</v>
      </c>
      <c r="P8">
        <v>315</v>
      </c>
      <c r="Q8">
        <f t="shared" si="8"/>
        <v>262.5</v>
      </c>
      <c r="R8" s="2">
        <v>2260000</v>
      </c>
      <c r="S8" s="7" t="s">
        <v>20</v>
      </c>
      <c r="T8" s="7"/>
      <c r="U8" s="2">
        <f>R8+1582000+22600</f>
        <v>3864600</v>
      </c>
      <c r="V8">
        <f>U8/D8</f>
        <v>10223.809523809523</v>
      </c>
      <c r="W8">
        <f>V8*1.2</f>
        <v>12268.571428571428</v>
      </c>
    </row>
    <row r="9" spans="1:23" x14ac:dyDescent="0.25">
      <c r="A9" s="4">
        <f t="shared" si="0"/>
        <v>0</v>
      </c>
      <c r="B9" s="4">
        <f t="shared" si="1"/>
        <v>194.44444444444446</v>
      </c>
      <c r="C9" s="4">
        <f t="shared" si="9"/>
        <v>233.33333333333334</v>
      </c>
      <c r="D9" s="4">
        <f t="shared" si="2"/>
        <v>280</v>
      </c>
      <c r="E9" s="15">
        <f t="shared" si="3"/>
        <v>2300000</v>
      </c>
      <c r="F9" s="9">
        <f t="shared" si="4"/>
        <v>11829</v>
      </c>
      <c r="G9" s="9">
        <f t="shared" si="5"/>
        <v>9857</v>
      </c>
      <c r="H9" s="14">
        <f t="shared" si="6"/>
        <v>8214</v>
      </c>
      <c r="I9" s="9" t="e">
        <f>#REF!</f>
        <v>#REF!</v>
      </c>
      <c r="J9" s="9" t="str">
        <f t="shared" si="7"/>
        <v>26.10.23</v>
      </c>
      <c r="O9">
        <v>280</v>
      </c>
      <c r="P9">
        <f t="shared" ref="P9:P10" si="11">O9/1.2</f>
        <v>233.33333333333334</v>
      </c>
      <c r="Q9">
        <f t="shared" ref="Q9:Q10" si="12">P9/1.2</f>
        <v>194.44444444444446</v>
      </c>
      <c r="R9" s="2">
        <v>2300000</v>
      </c>
      <c r="S9" s="7" t="s">
        <v>23</v>
      </c>
      <c r="T9" s="7"/>
    </row>
    <row r="10" spans="1:23" x14ac:dyDescent="0.25">
      <c r="A10" s="4">
        <f t="shared" si="0"/>
        <v>0</v>
      </c>
      <c r="B10" s="4">
        <f t="shared" si="1"/>
        <v>237.5</v>
      </c>
      <c r="C10" s="4">
        <f t="shared" si="9"/>
        <v>285</v>
      </c>
      <c r="D10" s="4">
        <f t="shared" si="2"/>
        <v>342</v>
      </c>
      <c r="E10" s="15">
        <f t="shared" si="3"/>
        <v>2600000</v>
      </c>
      <c r="F10" s="9">
        <f t="shared" si="4"/>
        <v>10947</v>
      </c>
      <c r="G10" s="9">
        <f t="shared" si="5"/>
        <v>9123</v>
      </c>
      <c r="H10" s="14">
        <f t="shared" si="6"/>
        <v>7602</v>
      </c>
      <c r="I10" s="9" t="e">
        <f>#REF!</f>
        <v>#REF!</v>
      </c>
      <c r="J10" s="9" t="str">
        <f t="shared" si="7"/>
        <v>26.09.23</v>
      </c>
      <c r="O10">
        <v>0</v>
      </c>
      <c r="P10">
        <v>285</v>
      </c>
      <c r="Q10">
        <f t="shared" si="12"/>
        <v>237.5</v>
      </c>
      <c r="R10" s="2">
        <v>2600000</v>
      </c>
      <c r="S10" s="7" t="s">
        <v>22</v>
      </c>
      <c r="T10" s="7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7"/>
      <c r="T11" s="7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7"/>
      <c r="T12" s="7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7"/>
      <c r="T13" s="7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15">
        <f t="shared" ref="E14:E15" si="16">R14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9" t="e">
        <f t="shared" ref="H14:H15" si="19">ROUND((E14/D14),0)</f>
        <v>#DIV/0!</v>
      </c>
      <c r="I14" s="9" t="e">
        <f>#REF!</f>
        <v>#REF!</v>
      </c>
      <c r="J14" s="9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7"/>
      <c r="T14" s="7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15">
        <f t="shared" si="16"/>
        <v>0</v>
      </c>
      <c r="F15" s="9" t="e">
        <f t="shared" si="17"/>
        <v>#DIV/0!</v>
      </c>
      <c r="G15" s="9" t="e">
        <f t="shared" si="18"/>
        <v>#DIV/0!</v>
      </c>
      <c r="H15" s="9" t="e">
        <f t="shared" si="19"/>
        <v>#DIV/0!</v>
      </c>
      <c r="I15" s="9" t="e">
        <f>#REF!</f>
        <v>#REF!</v>
      </c>
      <c r="J15" s="9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7"/>
      <c r="T15" s="7"/>
    </row>
    <row r="16" spans="1:23" x14ac:dyDescent="0.25">
      <c r="E16" s="7"/>
      <c r="F16" s="7"/>
      <c r="G16" s="7"/>
      <c r="H16" s="7"/>
      <c r="I16" s="7"/>
      <c r="J16" s="7"/>
    </row>
    <row r="17" spans="5:24" x14ac:dyDescent="0.25">
      <c r="E17" s="7"/>
      <c r="F17" s="7"/>
      <c r="G17" s="7" t="s">
        <v>13</v>
      </c>
      <c r="H17" s="7"/>
      <c r="I17" s="7"/>
      <c r="J17" s="7"/>
    </row>
    <row r="18" spans="5:24" x14ac:dyDescent="0.25">
      <c r="E18" s="7"/>
      <c r="F18" s="7">
        <f>H18/1.2</f>
        <v>304.16666666666669</v>
      </c>
      <c r="G18" s="7" t="s">
        <v>14</v>
      </c>
      <c r="H18" s="7">
        <v>365</v>
      </c>
      <c r="I18" s="7"/>
      <c r="J18" s="7"/>
    </row>
    <row r="19" spans="5:24" x14ac:dyDescent="0.25">
      <c r="E19" s="7"/>
      <c r="F19" s="7">
        <f>F18/1.2</f>
        <v>253.47222222222226</v>
      </c>
      <c r="G19" s="7" t="s">
        <v>15</v>
      </c>
      <c r="H19" s="7">
        <v>8000</v>
      </c>
      <c r="I19" s="7"/>
      <c r="J19" s="7"/>
    </row>
    <row r="20" spans="5:24" x14ac:dyDescent="0.25">
      <c r="G20" t="s">
        <v>16</v>
      </c>
      <c r="H20">
        <f>H19*H18</f>
        <v>2920000</v>
      </c>
    </row>
    <row r="22" spans="5:24" x14ac:dyDescent="0.25">
      <c r="G22" s="5"/>
      <c r="H22" s="5"/>
      <c r="J22" t="s">
        <v>17</v>
      </c>
    </row>
    <row r="23" spans="5:24" x14ac:dyDescent="0.25">
      <c r="G23" t="s">
        <v>21</v>
      </c>
      <c r="H23">
        <f>2024-25</f>
        <v>1999</v>
      </c>
      <c r="J23">
        <v>5.36</v>
      </c>
      <c r="N23">
        <v>2.4700000000000002</v>
      </c>
      <c r="O23">
        <f>N23*J23</f>
        <v>13.239200000000002</v>
      </c>
    </row>
    <row r="24" spans="5:24" x14ac:dyDescent="0.25">
      <c r="J24">
        <v>2.5</v>
      </c>
      <c r="N24">
        <v>1.96</v>
      </c>
      <c r="O24">
        <f t="shared" ref="O24:O27" si="23">N24*J24</f>
        <v>4.9000000000000004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J25">
        <v>3.84</v>
      </c>
      <c r="N25">
        <v>1.9</v>
      </c>
      <c r="O25">
        <f t="shared" si="23"/>
        <v>7.2959999999999994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J26">
        <v>1.25</v>
      </c>
      <c r="N26">
        <v>0.99</v>
      </c>
      <c r="O26">
        <f t="shared" si="23"/>
        <v>1.2375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J27">
        <v>1.25</v>
      </c>
      <c r="N27">
        <v>0.99</v>
      </c>
      <c r="O27">
        <f t="shared" si="23"/>
        <v>1.2375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O28">
        <f>SUM(O23:O27)</f>
        <v>27.910200000000003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O29">
        <f>O28*10.764</f>
        <v>300.4253928</v>
      </c>
      <c r="P29" s="10">
        <f>H18/O29</f>
        <v>1.2149439053675093</v>
      </c>
      <c r="Q29" s="10"/>
      <c r="R29" s="10"/>
      <c r="T29" s="10"/>
      <c r="U29" s="10"/>
      <c r="V29" s="10"/>
      <c r="W29" s="10"/>
      <c r="X29" s="10"/>
    </row>
    <row r="30" spans="5:24" x14ac:dyDescent="0.25">
      <c r="O30">
        <v>10000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O31">
        <f>O30*O29</f>
        <v>3004253.9279999998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O32">
        <f>O31/365</f>
        <v>8230.8326794520544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2024-08-23T11:17:37Z</dcterms:modified>
</cp:coreProperties>
</file>