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AAA0F1D-2F1A-446F-BEE7-C3BF3E16DCB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Higher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B37" i="1" l="1"/>
  <c r="I16" i="1" l="1"/>
  <c r="I14" i="1"/>
  <c r="I13" i="1"/>
  <c r="B20" i="1"/>
  <c r="F15" i="1"/>
  <c r="F16" i="1" s="1"/>
  <c r="B36" i="1"/>
  <c r="B35" i="1"/>
  <c r="H3" i="1"/>
  <c r="F5" i="1"/>
  <c r="G5" i="1" s="1"/>
  <c r="G7" i="1" s="1"/>
  <c r="G8" i="1" s="1"/>
  <c r="J27" i="1"/>
  <c r="G13" i="1" l="1"/>
  <c r="J32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9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<sst xmlns="http://schemas.openxmlformats.org/spreadsheetml/2006/main" count="32" uniqueCount="30">
  <si>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</si>
  <si>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</si>
  <si>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</si>
  <si>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</si>
  <si>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</si>
  <si>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</si>
  <si>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</si>
  <si>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</si>
  <si>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</si>
  <si>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</si>
  <si>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</si>
  <si>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</si>
  <si>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</si>
  <si>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</si>
  <si>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</si>
  <si>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</si>
  <si>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</si>
  <si>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</si>
  <si>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</si>
  <si>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</si>
  <si>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</si>
  <si>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</si>
  <si>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</si>
  <si>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</si>
  <si>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Carpet Area</t>
  </si>
  <si>
    <t>Built up</t>
  </si>
  <si>
    <t>Measurement carpet</t>
  </si>
  <si>
    <t>Higher Weightage Remark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</si>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</sst>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1" xfId="0" applyFill="1" applyBorder="1"/>
    <xf numFmtId="43" fontId="3" fillId="5" borderId="0" xfId="1" applyFont="1" applyFill="1" applyBorder="1"/>
    <xf numFmtId="0" fontId="12" fillId="6" borderId="1" xfId="0" applyFont="1" applyFill="1" applyBorder="1"/>
    <xf numFmtId="0" fontId="14" fillId="6" borderId="1" xfId="0" applyFont="1" applyFill="1" applyBorder="1"/>
    <xf numFmtId="43" fontId="12" fillId="6" borderId="1" xfId="0" applyNumberFormat="1" applyFont="1" applyFill="1" applyBorder="1"/>
    <xf numFmtId="43" fontId="14" fillId="6" borderId="1" xfId="0" applyNumberFormat="1" applyFont="1" applyFill="1" applyBorder="1"/>
    <xf numFmtId="43" fontId="15" fillId="6" borderId="1" xfId="0" applyNumberFormat="1" applyFont="1" applyFill="1" applyBorder="1"/>
    <xf numFmtId="0" fontId="7" fillId="6" borderId="1" xfId="0" applyFont="1" applyFill="1" applyBorder="1"/>
    <xf numFmtId="0" fontId="0" fillId="6" borderId="1" xfId="0" applyFill="1" applyBorder="1"/>
    <xf numFmtId="43" fontId="0" fillId="6" borderId="1" xfId="0" applyNumberFormat="1" applyFill="1" applyBorder="1"/>
    <xf numFmtId="0" fontId="7" fillId="6" borderId="0" xfId="0" applyFont="1" applyFill="1"/>
    <xf numFmtId="0" fontId="0" fillId="6" borderId="0" xfId="0" applyFill="1"/>
    <xf numFmtId="43" fontId="0" fillId="6" borderId="8" xfId="0" applyNumberFormat="1" applyFill="1" applyBorder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3F259-5DB4-4986-BA8A-C76894E2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164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239349</xdr:colOff>
      <xdr:row>44</xdr:row>
      <xdr:rowOff>58328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50F29B-CD7B-4153-9A8D-00A9F0F2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3749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47</xdr:row>
      <xdr:rowOff>134618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8FC44-83ED-45CA-936F-8C2FB1D0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9088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211192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1452D9-DAA0-4AD5-99AC-300A0AEF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765017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429365</xdr:colOff>
      <xdr:row>33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FAEC4-11BB-4124-AA23-A8FB0D59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165" cy="63445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25</xdr:col>
      <xdr:colOff>372803</xdr:colOff>
      <xdr:row>36</xdr:row>
      <xdr:rowOff>20010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DBC95D-EB12-4FD4-BB60-8662977B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9516803" cy="6878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295997</xdr:colOff>
      <xdr:row>33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36CF0-8FD6-41AD-A9D2-8A22837B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2797" cy="6363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10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1"/>
      <c r="C2" s="41"/>
      <c r="D2" s="51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2">
        <v>45000</v>
      </c>
      <c r="C3" s="42"/>
      <c r="D3" s="37"/>
      <c r="E3" s="13"/>
      <c r="F3" s="5">
        <v>2008</v>
      </c>
      <c r="G3" s="7">
        <v>2023</v>
      </c>
      <c r="H3" s="8">
        <f>G3-F3</f>
        <v>15</v>
      </c>
      <c r="I3" s="6"/>
      <c r="L3" s="5"/>
      <c r="M3" s="7"/>
      <c r="N3" s="8"/>
      <c r="O3" s="6"/>
    </row>
    <row r="4" spans="1:15" ht="33" x14ac:dyDescent="0.3">
      <c r="A4" s="35" t="s">
        <v>1</v>
      </c>
      <c r="B4" s="42">
        <v>3000</v>
      </c>
      <c r="C4" s="42"/>
      <c r="D4" s="37"/>
      <c r="E4" s="13"/>
      <c r="F4" t="s">
        <v>24</v>
      </c>
      <c r="G4" s="66" t="s">
        <v>25</v>
      </c>
      <c r="H4" s="8"/>
      <c r="I4" s="6"/>
      <c r="L4" s="9"/>
      <c r="M4" s="7"/>
      <c r="N4" s="8"/>
      <c r="O4" s="6"/>
    </row>
    <row r="5" spans="1:15" ht="16.5" x14ac:dyDescent="0.3">
      <c r="A5" s="34" t="s">
        <v>2</v>
      </c>
      <c r="B5" s="42">
        <f>B3-B4</f>
        <v>42000</v>
      </c>
      <c r="C5" s="42"/>
      <c r="D5" s="37"/>
      <c r="E5" s="22"/>
      <c r="F5" s="67">
        <f>54.26*10.764</f>
        <v>584.05463999999995</v>
      </c>
      <c r="G5" s="68">
        <f>F5*1.2</f>
        <v>700.86556799999994</v>
      </c>
      <c r="H5" s="29"/>
      <c r="I5" s="45"/>
      <c r="L5" s="5"/>
      <c r="M5" s="7"/>
      <c r="N5" s="8"/>
      <c r="O5" s="6"/>
    </row>
    <row r="6" spans="1:15" ht="16.5" x14ac:dyDescent="0.3">
      <c r="A6" s="34" t="s">
        <v>3</v>
      </c>
      <c r="B6" s="42">
        <f>B4</f>
        <v>3000</v>
      </c>
      <c r="C6" s="42"/>
      <c r="D6" s="37"/>
      <c r="E6" s="56"/>
      <c r="F6" s="56"/>
      <c r="G6" s="27">
        <v>31300</v>
      </c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15</v>
      </c>
      <c r="C7" s="36"/>
      <c r="D7" s="52"/>
      <c r="E7" s="46"/>
      <c r="F7" s="22"/>
      <c r="G7" s="27">
        <f>G6*G5</f>
        <v>21937092.278399996</v>
      </c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45</v>
      </c>
      <c r="C8" s="36"/>
      <c r="D8" s="53"/>
      <c r="E8" s="47"/>
      <c r="F8" s="22"/>
      <c r="G8" s="28">
        <f>G7/584</f>
        <v>37563.514175342461</v>
      </c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2"/>
      <c r="E9" s="46"/>
      <c r="F9" s="48"/>
      <c r="G9" s="44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22.5</v>
      </c>
      <c r="C10" s="36"/>
      <c r="D10" s="52"/>
      <c r="E10" s="46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3">
        <f>B10%</f>
        <v>0.22500000000000001</v>
      </c>
      <c r="C11" s="43"/>
      <c r="D11" s="54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2">
        <f>B6*B11</f>
        <v>675</v>
      </c>
      <c r="C12" s="42"/>
      <c r="D12" s="55"/>
      <c r="E12" s="1"/>
      <c r="F12" s="13" t="s">
        <v>26</v>
      </c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2">
        <f>B6-B12</f>
        <v>2325</v>
      </c>
      <c r="C13" s="42"/>
      <c r="D13" s="55"/>
      <c r="E13" s="1"/>
      <c r="F13" s="13">
        <v>734</v>
      </c>
      <c r="G13" s="28">
        <f>F13-F5</f>
        <v>149.94536000000005</v>
      </c>
      <c r="H13" s="28"/>
      <c r="I13" s="19">
        <f>734</f>
        <v>734</v>
      </c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2">
        <f>B5</f>
        <v>42000</v>
      </c>
      <c r="C14" s="42"/>
      <c r="D14" s="37"/>
      <c r="E14" s="13"/>
      <c r="F14" s="16">
        <v>35000</v>
      </c>
      <c r="H14" s="28"/>
      <c r="I14" s="19">
        <f>I13*1.2</f>
        <v>880.8</v>
      </c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2">
        <f>B14+B13</f>
        <v>44325</v>
      </c>
      <c r="C15" s="42"/>
      <c r="D15" s="37"/>
      <c r="E15" s="13"/>
      <c r="F15" s="28">
        <f>F14*F13</f>
        <v>25690000</v>
      </c>
      <c r="G15" s="30"/>
      <c r="H15" s="28"/>
      <c r="I15" s="16">
        <v>30000</v>
      </c>
      <c r="J15" s="16"/>
      <c r="K15" s="16"/>
      <c r="L15" s="16"/>
      <c r="M15" s="14"/>
      <c r="N15" s="8"/>
      <c r="O15" s="6"/>
    </row>
    <row r="16" spans="1:15" ht="16.5" x14ac:dyDescent="0.3">
      <c r="A16" s="70" t="s">
        <v>23</v>
      </c>
      <c r="B16" s="69">
        <v>584</v>
      </c>
      <c r="C16" s="69"/>
      <c r="D16" s="70"/>
      <c r="E16" s="13"/>
      <c r="F16" s="28">
        <f>F15/584</f>
        <v>43989.726027397257</v>
      </c>
      <c r="G16" s="31"/>
      <c r="H16" s="27"/>
      <c r="I16" s="45">
        <f>I15*I14</f>
        <v>26424000</v>
      </c>
      <c r="L16" s="5"/>
      <c r="N16" s="11"/>
      <c r="O16" s="6"/>
    </row>
    <row r="17" spans="1:15" ht="16.5" x14ac:dyDescent="0.3">
      <c r="A17" s="70" t="s">
        <v>11</v>
      </c>
      <c r="B17" s="71">
        <f>B15*B16</f>
        <v>25885800</v>
      </c>
      <c r="C17" s="71"/>
      <c r="D17" s="72"/>
      <c r="E17" s="13"/>
      <c r="F17" s="28"/>
      <c r="G17" s="28"/>
      <c r="H17" s="27"/>
      <c r="I17" s="45"/>
      <c r="L17" s="5"/>
      <c r="N17" s="27"/>
      <c r="O17" s="45"/>
    </row>
    <row r="18" spans="1:15" ht="16.5" x14ac:dyDescent="0.3">
      <c r="A18" s="70" t="s">
        <v>28</v>
      </c>
      <c r="B18" s="71">
        <f>B17*0.9</f>
        <v>23297220</v>
      </c>
      <c r="C18" s="71"/>
      <c r="D18" s="72"/>
      <c r="E18" s="13"/>
      <c r="F18" s="28"/>
      <c r="G18" s="28"/>
      <c r="H18" s="27"/>
      <c r="I18" s="45"/>
      <c r="L18" s="80"/>
      <c r="N18" s="27"/>
      <c r="O18" s="81"/>
    </row>
    <row r="19" spans="1:15" ht="16.5" x14ac:dyDescent="0.3">
      <c r="A19" s="70" t="s">
        <v>29</v>
      </c>
      <c r="B19" s="71">
        <f>B17*0.8</f>
        <v>20708640</v>
      </c>
      <c r="C19" s="71"/>
      <c r="D19" s="72"/>
      <c r="E19" s="13"/>
      <c r="F19" s="28"/>
      <c r="G19" s="28"/>
      <c r="H19" s="27"/>
      <c r="I19" s="45"/>
      <c r="L19" s="80"/>
      <c r="N19" s="27"/>
      <c r="O19" s="81"/>
    </row>
    <row r="20" spans="1:15" ht="16.5" x14ac:dyDescent="0.3">
      <c r="A20" s="70" t="s">
        <v>12</v>
      </c>
      <c r="B20" s="71">
        <f>701*B4</f>
        <v>2103000</v>
      </c>
      <c r="C20" s="71"/>
      <c r="D20" s="72"/>
      <c r="E20" s="13"/>
      <c r="F20" s="13"/>
      <c r="G20" s="13"/>
      <c r="I20" s="6"/>
    </row>
    <row r="21" spans="1:15" ht="16.5" x14ac:dyDescent="0.3">
      <c r="A21" s="69" t="s">
        <v>16</v>
      </c>
      <c r="B21" s="73">
        <f>B17*0.025/12</f>
        <v>53928.75</v>
      </c>
      <c r="C21" s="71"/>
      <c r="D21" s="71"/>
      <c r="E21" s="13"/>
      <c r="F21" t="s">
        <v>27</v>
      </c>
    </row>
    <row r="22" spans="1:15" x14ac:dyDescent="0.25">
      <c r="B22" s="24"/>
      <c r="C22" s="24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74"/>
      <c r="C27" s="74">
        <v>1300</v>
      </c>
      <c r="D27" s="75"/>
      <c r="E27" s="75"/>
      <c r="F27" s="75">
        <v>41500000</v>
      </c>
      <c r="G27" s="76">
        <f t="shared" ref="G27:G33" si="0">F27/C27</f>
        <v>31923.076923076922</v>
      </c>
      <c r="H27" s="76" t="e">
        <f>F27/D27</f>
        <v>#DIV/0!</v>
      </c>
      <c r="I27" s="76" t="e">
        <f t="shared" ref="I27:I33" si="1">F27/B27</f>
        <v>#DIV/0!</v>
      </c>
      <c r="J27" s="75">
        <f>B27/C27</f>
        <v>0</v>
      </c>
      <c r="K27" s="33"/>
    </row>
    <row r="28" spans="1:15" ht="17.25" x14ac:dyDescent="0.3">
      <c r="B28" s="74"/>
      <c r="C28" s="74">
        <v>800</v>
      </c>
      <c r="D28" s="75"/>
      <c r="E28" s="75"/>
      <c r="F28" s="75">
        <v>31000000</v>
      </c>
      <c r="G28" s="76">
        <f t="shared" si="0"/>
        <v>38750</v>
      </c>
      <c r="H28" s="76" t="e">
        <f>F28/D28</f>
        <v>#DIV/0!</v>
      </c>
      <c r="I28" s="76" t="e">
        <f t="shared" si="1"/>
        <v>#DIV/0!</v>
      </c>
      <c r="J28" s="75">
        <f t="shared" ref="J28:J32" si="2">D28/C28</f>
        <v>0</v>
      </c>
      <c r="K28" s="33"/>
    </row>
    <row r="29" spans="1:15" x14ac:dyDescent="0.25">
      <c r="B29" s="60"/>
      <c r="C29" s="74">
        <v>800</v>
      </c>
      <c r="D29" s="49"/>
      <c r="E29" s="61"/>
      <c r="F29" s="62">
        <v>28000000</v>
      </c>
      <c r="G29" s="62">
        <f t="shared" si="0"/>
        <v>35000</v>
      </c>
      <c r="H29" s="22" t="e">
        <f t="shared" ref="H29:H33" si="3">F29/D29</f>
        <v>#DIV/0!</v>
      </c>
      <c r="I29" s="22" t="e">
        <f t="shared" si="1"/>
        <v>#DIV/0!</v>
      </c>
      <c r="J29" s="20">
        <f t="shared" si="2"/>
        <v>0</v>
      </c>
    </row>
    <row r="30" spans="1:15" x14ac:dyDescent="0.25">
      <c r="B30" s="21">
        <v>1150</v>
      </c>
      <c r="C30" s="60">
        <v>800</v>
      </c>
      <c r="D30" s="49"/>
      <c r="E30" s="49"/>
      <c r="F30" s="22">
        <v>35000000</v>
      </c>
      <c r="G30" s="50">
        <f t="shared" si="0"/>
        <v>43750</v>
      </c>
      <c r="H30" s="22" t="e">
        <f t="shared" si="3"/>
        <v>#DIV/0!</v>
      </c>
      <c r="I30" s="22">
        <f t="shared" si="1"/>
        <v>30434.782608695652</v>
      </c>
      <c r="J30" s="20">
        <f t="shared" si="2"/>
        <v>0</v>
      </c>
    </row>
    <row r="31" spans="1:15" x14ac:dyDescent="0.25">
      <c r="C31" s="60"/>
      <c r="D31" s="49"/>
      <c r="F31" s="39"/>
      <c r="G31" s="39" t="e">
        <f t="shared" si="0"/>
        <v>#DIV/0!</v>
      </c>
      <c r="H31" s="22" t="e">
        <f t="shared" si="3"/>
        <v>#DIV/0!</v>
      </c>
      <c r="I31" s="39" t="e">
        <f t="shared" si="1"/>
        <v>#DIV/0!</v>
      </c>
      <c r="J31" s="38" t="e">
        <f t="shared" si="2"/>
        <v>#DIV/0!</v>
      </c>
    </row>
    <row r="32" spans="1:15" x14ac:dyDescent="0.25">
      <c r="B32" s="77"/>
      <c r="C32" s="77"/>
      <c r="D32" s="75"/>
      <c r="E32" s="78"/>
      <c r="F32" s="79"/>
      <c r="G32" s="79" t="e">
        <f t="shared" si="0"/>
        <v>#DIV/0!</v>
      </c>
      <c r="H32" s="79" t="e">
        <f t="shared" si="3"/>
        <v>#DIV/0!</v>
      </c>
      <c r="I32" s="79" t="e">
        <f t="shared" si="1"/>
        <v>#DIV/0!</v>
      </c>
      <c r="J32" s="38" t="e">
        <f t="shared" si="2"/>
        <v>#DIV/0!</v>
      </c>
    </row>
    <row r="33" spans="1:12" x14ac:dyDescent="0.25">
      <c r="F33" s="38"/>
      <c r="G33" s="39" t="e">
        <f t="shared" si="0"/>
        <v>#DIV/0!</v>
      </c>
      <c r="H33" s="39" t="e">
        <f t="shared" si="3"/>
        <v>#DIV/0!</v>
      </c>
      <c r="I33" s="39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3">
        <f>65.11*10.764</f>
        <v>700.84403999999995</v>
      </c>
      <c r="C35" s="63">
        <v>30000000</v>
      </c>
      <c r="D35" s="64">
        <f>C35/B35</f>
        <v>42805.529173081079</v>
      </c>
      <c r="E35" s="64">
        <v>1800000</v>
      </c>
      <c r="F35" s="64">
        <v>30000</v>
      </c>
      <c r="G35" s="65">
        <f>F35+E35+C35</f>
        <v>31830000</v>
      </c>
      <c r="H35">
        <f>G35/B35</f>
        <v>45416.666452639023</v>
      </c>
      <c r="I35" s="13" t="e">
        <f>G35/#REF!</f>
        <v>#REF!</v>
      </c>
      <c r="K35">
        <f>A35+B35</f>
        <v>700.84403999999995</v>
      </c>
      <c r="L35">
        <f>G35/K35</f>
        <v>45416.666452639023</v>
      </c>
    </row>
    <row r="36" spans="1:12" x14ac:dyDescent="0.25">
      <c r="B36" s="17">
        <f>66.72*10.764</f>
        <v>718.17407999999989</v>
      </c>
      <c r="C36" s="17">
        <v>22500000</v>
      </c>
      <c r="D36">
        <f>C36/B36</f>
        <v>31329.451488976047</v>
      </c>
      <c r="E36">
        <v>1350000</v>
      </c>
      <c r="F36" s="64">
        <v>30000</v>
      </c>
      <c r="G36" s="13">
        <f>F36+E36+C36</f>
        <v>23880000</v>
      </c>
      <c r="H36">
        <f>G36/B36</f>
        <v>33250.991180299912</v>
      </c>
      <c r="I36" s="13" t="e">
        <f>G36/#REF!</f>
        <v>#REF!</v>
      </c>
      <c r="J36" t="e">
        <f>G36/A36</f>
        <v>#DIV/0!</v>
      </c>
    </row>
    <row r="37" spans="1:12" x14ac:dyDescent="0.25">
      <c r="B37" s="17">
        <f>54.26*10.764</f>
        <v>584.05463999999995</v>
      </c>
      <c r="C37" s="17">
        <v>27900000</v>
      </c>
      <c r="D37">
        <f>C37/B37</f>
        <v>47769.503209494236</v>
      </c>
      <c r="E37">
        <v>245000</v>
      </c>
      <c r="F37">
        <v>30000</v>
      </c>
      <c r="G37" s="13">
        <f>F37+E37+C37</f>
        <v>28175000</v>
      </c>
      <c r="H37">
        <f>G37/B37</f>
        <v>48240.349567293917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B39" s="57"/>
      <c r="C39" s="57"/>
      <c r="D39" s="58" t="e">
        <f>C39/B39</f>
        <v>#DIV/0!</v>
      </c>
      <c r="E39" s="58">
        <v>210000</v>
      </c>
      <c r="F39" s="58">
        <v>30000</v>
      </c>
      <c r="G39" s="59">
        <f>F39+E39+C39</f>
        <v>240000</v>
      </c>
      <c r="H39" s="58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F36" sqref="F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O20" sqref="O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Higher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2024-08-23T08:59:49Z</dcterms:modified>
</cp:coreProperties>
</file>