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0025FB72-0661-4613-B783-9016C4DC00F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" sheetId="4" r:id="rId1"/>
    <sheet name="2001-rate" sheetId="5" r:id="rId2"/>
    <sheet name="Area page" sheetId="7" r:id="rId3"/>
  </sheets>
  <calcPr calcId="191029"/>
</workbook>
</file>

<file path=xl/calcChain.xml><?xml version="1.0" encoding="utf-8"?>
<calcChain xmlns="http://schemas.openxmlformats.org/spreadsheetml/2006/main">
  <c r="E26" i="4" l="1"/>
  <c r="G18" i="4"/>
  <c r="C19" i="4" l="1"/>
  <c r="C12" i="4" l="1"/>
  <c r="C21" i="4" l="1"/>
  <c r="U34" i="4" l="1"/>
  <c r="C14" i="4" l="1"/>
  <c r="C6" i="4"/>
  <c r="C15" i="4" l="1"/>
  <c r="D6" i="4"/>
  <c r="C17" i="4"/>
  <c r="C23" i="4" s="1"/>
  <c r="E23" i="4" l="1"/>
  <c r="E25" i="4" s="1"/>
  <c r="F23" i="4"/>
  <c r="F24" i="4" s="1"/>
  <c r="C26" i="4" s="1"/>
  <c r="E28" i="4" l="1"/>
  <c r="C25" i="4" s="1"/>
  <c r="C28" i="4" l="1"/>
</calcChain>
</file>

<file path=xl/sharedStrings.xml><?xml version="1.0" encoding="utf-8"?>
<sst xmlns="http://schemas.openxmlformats.org/spreadsheetml/2006/main" count="40" uniqueCount="40">
  <si>
    <t>Year of Construction</t>
  </si>
  <si>
    <t>Age of Building</t>
  </si>
  <si>
    <t>Depreciation</t>
  </si>
  <si>
    <t>Amount of Depreciation</t>
  </si>
  <si>
    <t>Depreciated Fair Market Value</t>
  </si>
  <si>
    <t>Stamp Duty</t>
  </si>
  <si>
    <t>Registration Charges</t>
  </si>
  <si>
    <t xml:space="preserve"> Cost of Acquisition</t>
  </si>
  <si>
    <t>Indexed Cost of Acquisition</t>
  </si>
  <si>
    <t>Value of Property as on Year</t>
  </si>
  <si>
    <t>Current Year</t>
  </si>
  <si>
    <t>Sq.FT.</t>
  </si>
  <si>
    <t>Sq.M.</t>
  </si>
  <si>
    <t>Ready Reckoner</t>
  </si>
  <si>
    <t xml:space="preserve">RR 2001 </t>
  </si>
  <si>
    <t>Area of Flat</t>
  </si>
  <si>
    <t>Cost of Construction of Flat</t>
  </si>
  <si>
    <t>Flat</t>
  </si>
  <si>
    <t>Rate for Cost of Construction (For Flat)</t>
  </si>
  <si>
    <t xml:space="preserve">Total </t>
  </si>
  <si>
    <t>Value of the flat (BU area * Rate)</t>
  </si>
  <si>
    <t xml:space="preserve">stamp duty </t>
  </si>
  <si>
    <t>registration ch - 1%</t>
  </si>
  <si>
    <t>1. Rate Increase by 5% if the property is located on above 5th floor</t>
  </si>
  <si>
    <t>2. For car parking 25% rate of Ready reckoner.</t>
  </si>
  <si>
    <t xml:space="preserve">3. Considered lowest range. Above 10 lakh stamp duty is 8%. </t>
  </si>
  <si>
    <t>Page No.</t>
  </si>
  <si>
    <t>Zone No.</t>
  </si>
  <si>
    <t>Rate</t>
  </si>
  <si>
    <t xml:space="preserve">4. Registration charges 1% or Maximum 20000/- </t>
  </si>
  <si>
    <t>Cost Inflation Index - 2001</t>
  </si>
  <si>
    <t>Cost Inflation Index -  2023-2024</t>
  </si>
  <si>
    <t>stamp duty - 6%</t>
  </si>
  <si>
    <t>Mr. Rajnath Patel</t>
  </si>
  <si>
    <t>oc</t>
  </si>
  <si>
    <t xml:space="preserve">{(100-10) x21}/70.00 </t>
  </si>
  <si>
    <t>3-A</t>
  </si>
  <si>
    <t>7.50 to 10 alkhs</t>
  </si>
  <si>
    <t>whiever is less</t>
  </si>
  <si>
    <t>agreement - 15.02.2024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</si>
</sst>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11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4" fillId="8" borderId="1" applyNumberFormat="0" applyFont="0" applyAlignment="0" applyProtection="0"/>
  </cellStyleXfs>
  <cellXfs count="59">
    <xf numFmtId="0" fontId="0" fillId="0" borderId="0" xfId="0"/>
    <xf numFmtId="43" fontId="0" fillId="0" borderId="0" xfId="1" applyFont="1"/>
    <xf numFmtId="43" fontId="0" fillId="0" borderId="0" xfId="0" applyNumberFormat="1"/>
    <xf numFmtId="49" fontId="0" fillId="0" borderId="0" xfId="0" applyNumberFormat="1"/>
    <xf numFmtId="0" fontId="5" fillId="0" borderId="0" xfId="0" applyFont="1"/>
    <xf numFmtId="43" fontId="5" fillId="0" borderId="0" xfId="1" applyFon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3" fontId="0" fillId="0" borderId="0" xfId="0" applyNumberFormat="1"/>
    <xf numFmtId="0" fontId="6" fillId="3" borderId="0" xfId="0" applyFont="1" applyFill="1" applyBorder="1" applyAlignment="1">
      <alignment horizontal="right"/>
    </xf>
    <xf numFmtId="10" fontId="0" fillId="0" borderId="0" xfId="0" applyNumberFormat="1"/>
    <xf numFmtId="43" fontId="2" fillId="0" borderId="0" xfId="1" applyFont="1"/>
    <xf numFmtId="43" fontId="2" fillId="0" borderId="0" xfId="0" applyNumberFormat="1" applyFont="1"/>
    <xf numFmtId="0" fontId="6" fillId="0" borderId="0" xfId="0" applyFont="1" applyFill="1" applyBorder="1" applyAlignment="1">
      <alignment horizontal="center"/>
    </xf>
    <xf numFmtId="43" fontId="0" fillId="0" borderId="0" xfId="0" applyNumberFormat="1" applyFill="1"/>
    <xf numFmtId="0" fontId="6" fillId="2" borderId="2" xfId="0" applyFont="1" applyFill="1" applyBorder="1" applyAlignment="1">
      <alignment horizontal="center"/>
    </xf>
    <xf numFmtId="0" fontId="0" fillId="2" borderId="2" xfId="0" applyFill="1" applyBorder="1"/>
    <xf numFmtId="43" fontId="0" fillId="2" borderId="2" xfId="0" applyNumberFormat="1" applyFill="1" applyBorder="1"/>
    <xf numFmtId="0" fontId="0" fillId="2" borderId="2" xfId="0" applyFill="1" applyBorder="1" applyAlignment="1">
      <alignment horizontal="right" vertical="center"/>
    </xf>
    <xf numFmtId="0" fontId="0" fillId="0" borderId="2" xfId="0" applyBorder="1"/>
    <xf numFmtId="43" fontId="0" fillId="0" borderId="2" xfId="1" applyFont="1" applyBorder="1"/>
    <xf numFmtId="43" fontId="0" fillId="0" borderId="2" xfId="0" applyNumberFormat="1" applyBorder="1"/>
    <xf numFmtId="0" fontId="8" fillId="0" borderId="0" xfId="0" applyFont="1"/>
    <xf numFmtId="0" fontId="0" fillId="4" borderId="2" xfId="0" applyFill="1" applyBorder="1"/>
    <xf numFmtId="0" fontId="0" fillId="5" borderId="2" xfId="0" applyFill="1" applyBorder="1"/>
    <xf numFmtId="0" fontId="0" fillId="5" borderId="2" xfId="0" applyFill="1" applyBorder="1" applyAlignment="1">
      <alignment horizontal="right"/>
    </xf>
    <xf numFmtId="43" fontId="0" fillId="5" borderId="2" xfId="1" applyFont="1" applyFill="1" applyBorder="1" applyAlignment="1">
      <alignment horizontal="right"/>
    </xf>
    <xf numFmtId="0" fontId="0" fillId="5" borderId="2" xfId="0" applyFill="1" applyBorder="1" applyAlignment="1">
      <alignment horizontal="center" vertical="top"/>
    </xf>
    <xf numFmtId="0" fontId="2" fillId="3" borderId="2" xfId="0" applyFont="1" applyFill="1" applyBorder="1"/>
    <xf numFmtId="0" fontId="0" fillId="3" borderId="2" xfId="0" applyFill="1" applyBorder="1"/>
    <xf numFmtId="43" fontId="0" fillId="3" borderId="2" xfId="1" applyFont="1" applyFill="1" applyBorder="1"/>
    <xf numFmtId="0" fontId="0" fillId="3" borderId="2" xfId="0" applyFont="1" applyFill="1" applyBorder="1"/>
    <xf numFmtId="2" fontId="1" fillId="3" borderId="2" xfId="0" applyNumberFormat="1" applyFont="1" applyFill="1" applyBorder="1"/>
    <xf numFmtId="10" fontId="0" fillId="3" borderId="2" xfId="1" applyNumberFormat="1" applyFont="1" applyFill="1" applyBorder="1"/>
    <xf numFmtId="43" fontId="0" fillId="5" borderId="2" xfId="0" applyNumberFormat="1" applyFill="1" applyBorder="1"/>
    <xf numFmtId="0" fontId="0" fillId="6" borderId="2" xfId="0" applyFill="1" applyBorder="1"/>
    <xf numFmtId="0" fontId="6" fillId="6" borderId="2" xfId="0" applyFont="1" applyFill="1" applyBorder="1"/>
    <xf numFmtId="43" fontId="6" fillId="6" borderId="2" xfId="1" applyFont="1" applyFill="1" applyBorder="1"/>
    <xf numFmtId="0" fontId="6" fillId="0" borderId="2" xfId="0" applyFont="1" applyBorder="1"/>
    <xf numFmtId="0" fontId="6" fillId="5" borderId="2" xfId="0" applyFont="1" applyFill="1" applyBorder="1"/>
    <xf numFmtId="43" fontId="6" fillId="5" borderId="2" xfId="0" applyNumberFormat="1" applyFont="1" applyFill="1" applyBorder="1"/>
    <xf numFmtId="0" fontId="1" fillId="5" borderId="2" xfId="0" applyFont="1" applyFill="1" applyBorder="1"/>
    <xf numFmtId="43" fontId="1" fillId="5" borderId="2" xfId="0" applyNumberFormat="1" applyFont="1" applyFill="1" applyBorder="1"/>
    <xf numFmtId="0" fontId="2" fillId="2" borderId="2" xfId="0" applyFont="1" applyFill="1" applyBorder="1"/>
    <xf numFmtId="43" fontId="2" fillId="2" borderId="2" xfId="0" applyNumberFormat="1" applyFont="1" applyFill="1" applyBorder="1"/>
    <xf numFmtId="43" fontId="0" fillId="3" borderId="2" xfId="0" applyNumberFormat="1" applyFill="1" applyBorder="1"/>
    <xf numFmtId="0" fontId="0" fillId="7" borderId="2" xfId="0" applyFill="1" applyBorder="1"/>
    <xf numFmtId="43" fontId="2" fillId="7" borderId="2" xfId="1" applyFont="1" applyFill="1" applyBorder="1"/>
    <xf numFmtId="0" fontId="0" fillId="3" borderId="2" xfId="0" applyFill="1" applyBorder="1" applyAlignment="1">
      <alignment horizontal="left"/>
    </xf>
    <xf numFmtId="0" fontId="7" fillId="8" borderId="2" xfId="2" applyFont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0" fillId="5" borderId="2" xfId="0" applyFill="1" applyBorder="1" applyAlignment="1">
      <alignment horizontal="center" vertical="top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3">
    <cellStyle name="Comma" xfId="1" builtinId="3"/>
    <cellStyle name="Normal" xfId="0" builtinId="0"/>
    <cellStyle name="Note" xfId="2" builtin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33617</xdr:colOff>
      <xdr:row>2</xdr:row>
      <xdr:rowOff>11206</xdr:rowOff>
    </xdr:from>
    <xdr:to>
      <xdr:col>26</xdr:col>
      <xdr:colOff>397872</xdr:colOff>
      <xdr:row>37</xdr:row>
      <xdr:rowOff>116187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35235" y="392206"/>
          <a:ext cx="11614961" cy="7024054"/>
        </a:xfrm>
        <a:prstGeom prst="rect">
          <a:avLst/>
        </a:prstGeom>
      </xdr:spPr>
    </xdr:pic>
    <xdr:clientData/>
  </xdr:twoCellAnchor>
  <xdr:twoCellAnchor editAs="oneCell">
    <xdr:from>
      <xdr:col>8</xdr:col>
      <xdr:colOff>885264</xdr:colOff>
      <xdr:row>37</xdr:row>
      <xdr:rowOff>156882</xdr:rowOff>
    </xdr:from>
    <xdr:to>
      <xdr:col>28</xdr:col>
      <xdr:colOff>480234</xdr:colOff>
      <xdr:row>76</xdr:row>
      <xdr:rowOff>41668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90411" y="7474323"/>
          <a:ext cx="12952382" cy="73142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28575</xdr:rowOff>
    </xdr:from>
    <xdr:to>
      <xdr:col>13</xdr:col>
      <xdr:colOff>582172</xdr:colOff>
      <xdr:row>44</xdr:row>
      <xdr:rowOff>67850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5407C4-84BB-4395-8964-502D451FF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28575"/>
          <a:ext cx="8221222" cy="8421275"/>
        </a:xfrm>
        <a:prstGeom prst="rect">
          <a:avLst/>
        </a:prstGeom>
      </xdr:spPr>
    </xdr:pic>
    <xdr:clientData/>
  </xdr:twoCellAnchor>
  <xdr:twoCellAnchor editAs="oneCell">
    <xdr:from>
      <xdr:col>14</xdr:col>
      <xdr:colOff>152400</xdr:colOff>
      <xdr:row>0</xdr:row>
      <xdr:rowOff>0</xdr:rowOff>
    </xdr:from>
    <xdr:to>
      <xdr:col>27</xdr:col>
      <xdr:colOff>477401</xdr:colOff>
      <xdr:row>44</xdr:row>
      <xdr:rowOff>96433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9BE0DB8-232C-4E86-A8E8-332137DF1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86800" y="0"/>
          <a:ext cx="8249801" cy="84784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267851</xdr:colOff>
      <xdr:row>44</xdr:row>
      <xdr:rowOff>96433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BDE461-E7BC-4DB0-870C-8EAB8FFC5C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249801" cy="8478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tabSelected="1" zoomScaleNormal="100" workbookViewId="0">
      <selection activeCell="G15" sqref="G15"/>
    </sheetView>
  </sheetViews>
  <sheetFormatPr defaultRowHeight="15" x14ac:dyDescent="0.25"/>
  <cols>
    <col min="1" max="1" width="18.140625" customWidth="1"/>
    <col min="2" max="2" width="19.28515625" customWidth="1"/>
    <col min="3" max="3" width="22.5703125" customWidth="1"/>
    <col min="4" max="4" width="18.5703125" customWidth="1"/>
    <col min="5" max="5" width="16.140625" customWidth="1"/>
    <col min="6" max="6" width="17.140625" customWidth="1"/>
    <col min="7" max="7" width="18" customWidth="1"/>
    <col min="8" max="8" width="17.140625" customWidth="1"/>
    <col min="9" max="9" width="13.42578125" customWidth="1"/>
    <col min="10" max="10" width="12.7109375" customWidth="1"/>
    <col min="11" max="11" width="19.85546875" customWidth="1"/>
  </cols>
  <sheetData>
    <row r="1" spans="1:12" ht="26.25" x14ac:dyDescent="0.4">
      <c r="A1" s="49" t="s">
        <v>33</v>
      </c>
      <c r="B1" s="49"/>
      <c r="C1" s="49"/>
    </row>
    <row r="2" spans="1:12" ht="15" customHeight="1" x14ac:dyDescent="0.3">
      <c r="A2" s="50" t="s">
        <v>9</v>
      </c>
      <c r="B2" s="50"/>
      <c r="C2" s="23">
        <v>2001</v>
      </c>
      <c r="F2" s="22"/>
    </row>
    <row r="3" spans="1:12" x14ac:dyDescent="0.25">
      <c r="A3" s="24"/>
      <c r="B3" s="24"/>
      <c r="C3" s="24"/>
      <c r="L3" s="3"/>
    </row>
    <row r="4" spans="1:12" x14ac:dyDescent="0.25">
      <c r="A4" s="24" t="s">
        <v>10</v>
      </c>
      <c r="B4" s="24"/>
      <c r="C4" s="24">
        <v>2001</v>
      </c>
      <c r="G4" s="54" t="s">
        <v>14</v>
      </c>
      <c r="H4" s="55"/>
      <c r="K4" s="53"/>
      <c r="L4" s="53"/>
    </row>
    <row r="5" spans="1:12" x14ac:dyDescent="0.25">
      <c r="A5" s="24" t="s">
        <v>0</v>
      </c>
      <c r="B5" s="24"/>
      <c r="C5" s="24">
        <v>1980</v>
      </c>
      <c r="D5" t="s">
        <v>34</v>
      </c>
      <c r="G5" s="15" t="s">
        <v>26</v>
      </c>
      <c r="H5" s="16">
        <v>40</v>
      </c>
      <c r="J5" s="10"/>
    </row>
    <row r="6" spans="1:12" x14ac:dyDescent="0.25">
      <c r="A6" s="24" t="s">
        <v>1</v>
      </c>
      <c r="B6" s="25"/>
      <c r="C6" s="24">
        <f>C4-C5</f>
        <v>21</v>
      </c>
      <c r="D6">
        <f>70-C6</f>
        <v>49</v>
      </c>
      <c r="G6" s="15" t="s">
        <v>27</v>
      </c>
      <c r="H6" s="18" t="s">
        <v>36</v>
      </c>
    </row>
    <row r="7" spans="1:12" x14ac:dyDescent="0.25">
      <c r="A7" s="51" t="s">
        <v>15</v>
      </c>
      <c r="B7" s="25" t="s">
        <v>11</v>
      </c>
      <c r="C7" s="25" t="s">
        <v>12</v>
      </c>
      <c r="G7" s="15" t="s">
        <v>28</v>
      </c>
      <c r="H7" s="17">
        <v>50150</v>
      </c>
      <c r="I7" s="2"/>
    </row>
    <row r="8" spans="1:12" ht="15.75" customHeight="1" x14ac:dyDescent="0.25">
      <c r="A8" s="51"/>
      <c r="B8" s="25"/>
      <c r="C8" s="26">
        <v>20.07</v>
      </c>
      <c r="F8" s="1"/>
      <c r="G8" s="13"/>
      <c r="H8" s="14"/>
      <c r="I8" s="2"/>
    </row>
    <row r="9" spans="1:12" ht="33.75" customHeight="1" x14ac:dyDescent="0.25">
      <c r="A9" s="27"/>
      <c r="B9" s="25"/>
      <c r="C9" s="25"/>
      <c r="G9" s="9" t="s">
        <v>19</v>
      </c>
      <c r="H9" s="2"/>
      <c r="K9" s="1"/>
    </row>
    <row r="10" spans="1:12" x14ac:dyDescent="0.25">
      <c r="A10" s="28" t="s">
        <v>18</v>
      </c>
      <c r="B10" s="29"/>
      <c r="C10" s="30">
        <v>5500</v>
      </c>
      <c r="D10" t="s">
        <v>23</v>
      </c>
      <c r="I10" s="2"/>
    </row>
    <row r="11" spans="1:12" x14ac:dyDescent="0.25">
      <c r="A11" s="28"/>
      <c r="B11" s="29"/>
      <c r="C11" s="29"/>
      <c r="D11" t="s">
        <v>24</v>
      </c>
    </row>
    <row r="12" spans="1:12" x14ac:dyDescent="0.25">
      <c r="A12" s="29" t="s">
        <v>16</v>
      </c>
      <c r="B12" s="29"/>
      <c r="C12" s="30">
        <f>ROUND(C8*C10,0)</f>
        <v>110385</v>
      </c>
      <c r="D12" s="2" t="s">
        <v>25</v>
      </c>
      <c r="I12" s="4"/>
      <c r="J12" s="4"/>
      <c r="K12" s="4"/>
    </row>
    <row r="13" spans="1:12" x14ac:dyDescent="0.25">
      <c r="A13" s="29"/>
      <c r="B13" s="29"/>
      <c r="C13" s="30"/>
      <c r="D13" t="s">
        <v>29</v>
      </c>
      <c r="F13" s="6"/>
      <c r="G13" s="6"/>
      <c r="H13" s="6"/>
      <c r="I13" s="4"/>
      <c r="J13" s="4"/>
      <c r="K13" s="4"/>
    </row>
    <row r="14" spans="1:12" x14ac:dyDescent="0.25">
      <c r="A14" s="29" t="s">
        <v>2</v>
      </c>
      <c r="B14" s="29"/>
      <c r="C14" s="29">
        <f>100-10</f>
        <v>90</v>
      </c>
      <c r="F14" s="6"/>
      <c r="G14" s="6"/>
      <c r="H14" s="7"/>
      <c r="I14" s="4"/>
      <c r="J14" s="4"/>
      <c r="K14" s="4"/>
    </row>
    <row r="15" spans="1:12" x14ac:dyDescent="0.25">
      <c r="A15" s="31" t="s">
        <v>35</v>
      </c>
      <c r="B15" s="29"/>
      <c r="C15" s="32">
        <f>C14*C6/70</f>
        <v>27</v>
      </c>
      <c r="F15" s="6"/>
      <c r="G15" s="6"/>
      <c r="H15" s="7"/>
      <c r="I15" s="4"/>
      <c r="J15" s="4"/>
      <c r="K15" s="4"/>
    </row>
    <row r="16" spans="1:12" x14ac:dyDescent="0.25">
      <c r="A16" s="29"/>
      <c r="B16" s="29"/>
      <c r="C16" s="33">
        <v>0.27</v>
      </c>
      <c r="G16" s="6"/>
      <c r="H16" s="5"/>
      <c r="I16" s="52"/>
      <c r="J16" s="52"/>
      <c r="K16" s="52"/>
    </row>
    <row r="17" spans="1:11" x14ac:dyDescent="0.25">
      <c r="A17" s="24" t="s">
        <v>3</v>
      </c>
      <c r="B17" s="24"/>
      <c r="C17" s="34">
        <f>ROUND(C12*C16,0)</f>
        <v>29804</v>
      </c>
      <c r="D17" s="2"/>
      <c r="E17" s="2"/>
    </row>
    <row r="18" spans="1:11" x14ac:dyDescent="0.25">
      <c r="A18" s="35" t="s">
        <v>13</v>
      </c>
      <c r="B18" s="35"/>
      <c r="C18" s="35"/>
      <c r="E18" s="1"/>
      <c r="G18">
        <f>2024-25</f>
        <v>1999</v>
      </c>
    </row>
    <row r="19" spans="1:11" x14ac:dyDescent="0.25">
      <c r="A19" s="36" t="s">
        <v>17</v>
      </c>
      <c r="B19" s="36"/>
      <c r="C19" s="37">
        <f>H7</f>
        <v>50150</v>
      </c>
    </row>
    <row r="20" spans="1:11" x14ac:dyDescent="0.25">
      <c r="A20" s="38"/>
      <c r="B20" s="38"/>
      <c r="C20" s="38"/>
    </row>
    <row r="21" spans="1:11" x14ac:dyDescent="0.25">
      <c r="A21" s="39" t="s">
        <v>20</v>
      </c>
      <c r="B21" s="39"/>
      <c r="C21" s="40">
        <f>ROUND(C19*C8,0)</f>
        <v>1006511</v>
      </c>
    </row>
    <row r="22" spans="1:11" x14ac:dyDescent="0.25">
      <c r="A22" s="41"/>
      <c r="B22" s="41"/>
      <c r="C22" s="42"/>
      <c r="E22" t="s">
        <v>21</v>
      </c>
      <c r="F22" t="s">
        <v>22</v>
      </c>
    </row>
    <row r="23" spans="1:11" x14ac:dyDescent="0.25">
      <c r="A23" s="43" t="s">
        <v>4</v>
      </c>
      <c r="B23" s="43"/>
      <c r="C23" s="44">
        <f>C21-C17</f>
        <v>976707</v>
      </c>
      <c r="E23" s="2">
        <f>C23</f>
        <v>976707</v>
      </c>
      <c r="F23" s="2">
        <f>C23</f>
        <v>976707</v>
      </c>
      <c r="G23" s="1"/>
    </row>
    <row r="24" spans="1:11" x14ac:dyDescent="0.25">
      <c r="A24" s="41"/>
      <c r="B24" s="41"/>
      <c r="C24" s="41"/>
      <c r="D24" t="s">
        <v>37</v>
      </c>
      <c r="E24" s="2">
        <v>975000</v>
      </c>
      <c r="F24" s="12">
        <f>ROUND(F23*1%,0)</f>
        <v>9767</v>
      </c>
      <c r="G24" s="2"/>
    </row>
    <row r="25" spans="1:11" x14ac:dyDescent="0.25">
      <c r="A25" s="29" t="s">
        <v>5</v>
      </c>
      <c r="B25" s="29"/>
      <c r="C25" s="45">
        <f>E28</f>
        <v>37340</v>
      </c>
      <c r="E25" s="2">
        <f>MROUND(E23-E24,500)</f>
        <v>1500</v>
      </c>
      <c r="F25">
        <v>20000</v>
      </c>
      <c r="G25" t="s">
        <v>38</v>
      </c>
    </row>
    <row r="26" spans="1:11" x14ac:dyDescent="0.25">
      <c r="A26" s="29" t="s">
        <v>6</v>
      </c>
      <c r="B26" s="29"/>
      <c r="C26" s="45">
        <f>F24</f>
        <v>9767</v>
      </c>
      <c r="D26" t="s">
        <v>32</v>
      </c>
      <c r="E26" s="2">
        <f>E25*6%</f>
        <v>90</v>
      </c>
      <c r="G26" s="1"/>
      <c r="K26" s="1"/>
    </row>
    <row r="27" spans="1:11" x14ac:dyDescent="0.25">
      <c r="A27" s="29"/>
      <c r="B27" s="29"/>
      <c r="C27" s="29"/>
      <c r="E27" s="1">
        <v>37250</v>
      </c>
      <c r="J27" s="8"/>
      <c r="K27" s="8"/>
    </row>
    <row r="28" spans="1:11" x14ac:dyDescent="0.25">
      <c r="A28" s="46" t="s">
        <v>7</v>
      </c>
      <c r="B28" s="46"/>
      <c r="C28" s="47">
        <f>ROUND(C26+C25+C23,0)</f>
        <v>1023814</v>
      </c>
      <c r="E28" s="11">
        <f>E26+E27</f>
        <v>37340</v>
      </c>
      <c r="J28" s="8"/>
    </row>
    <row r="29" spans="1:11" x14ac:dyDescent="0.25">
      <c r="A29" s="48" t="s">
        <v>30</v>
      </c>
      <c r="B29" s="29"/>
      <c r="C29" s="30"/>
      <c r="E29" s="2"/>
      <c r="J29" s="8"/>
    </row>
    <row r="30" spans="1:11" x14ac:dyDescent="0.25">
      <c r="A30" s="29" t="s">
        <v>31</v>
      </c>
      <c r="B30" s="29"/>
      <c r="C30" s="30"/>
      <c r="J30" s="1"/>
    </row>
    <row r="31" spans="1:11" x14ac:dyDescent="0.25">
      <c r="A31" s="29" t="s">
        <v>39</v>
      </c>
      <c r="B31" s="29"/>
      <c r="C31" s="30"/>
      <c r="J31" s="8"/>
    </row>
    <row r="32" spans="1:11" x14ac:dyDescent="0.25">
      <c r="A32" s="29" t="s">
        <v>8</v>
      </c>
      <c r="B32" s="29"/>
      <c r="C32" s="30"/>
      <c r="D32">
        <v>348</v>
      </c>
      <c r="E32" s="2"/>
      <c r="J32" s="2"/>
    </row>
    <row r="33" spans="1:21" x14ac:dyDescent="0.25">
      <c r="A33" s="46"/>
      <c r="B33" s="46"/>
      <c r="C33" s="47"/>
    </row>
    <row r="34" spans="1:21" x14ac:dyDescent="0.25">
      <c r="U34">
        <f>32.91+37.7</f>
        <v>70.61</v>
      </c>
    </row>
    <row r="36" spans="1:21" x14ac:dyDescent="0.25">
      <c r="D36" s="2"/>
    </row>
    <row r="37" spans="1:21" x14ac:dyDescent="0.25">
      <c r="D37" s="2"/>
    </row>
  </sheetData>
  <mergeCells count="6">
    <mergeCell ref="A1:C1"/>
    <mergeCell ref="A2:B2"/>
    <mergeCell ref="A7:A8"/>
    <mergeCell ref="I16:K16"/>
    <mergeCell ref="K4:L4"/>
    <mergeCell ref="G4:H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Q3" sqref="Q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K51:N59"/>
  <sheetViews>
    <sheetView topLeftCell="A4" workbookViewId="0"/>
  </sheetViews>
  <sheetFormatPr defaultRowHeight="15" x14ac:dyDescent="0.25"/>
  <cols>
    <col min="11" max="11" width="19.140625" bestFit="1" customWidth="1"/>
  </cols>
  <sheetData>
    <row r="51" spans="11:14" x14ac:dyDescent="0.25">
      <c r="K51" s="19"/>
      <c r="L51" s="19"/>
      <c r="M51" s="19"/>
      <c r="N51" s="20"/>
    </row>
    <row r="52" spans="11:14" x14ac:dyDescent="0.25">
      <c r="K52" s="19"/>
      <c r="L52" s="19"/>
      <c r="M52" s="19"/>
      <c r="N52" s="20"/>
    </row>
    <row r="53" spans="11:14" x14ac:dyDescent="0.25">
      <c r="K53" s="19"/>
      <c r="L53" s="19"/>
      <c r="M53" s="19"/>
      <c r="N53" s="20"/>
    </row>
    <row r="54" spans="11:14" x14ac:dyDescent="0.25">
      <c r="K54" s="19"/>
      <c r="L54" s="19"/>
      <c r="M54" s="19"/>
      <c r="N54" s="20"/>
    </row>
    <row r="55" spans="11:14" x14ac:dyDescent="0.25">
      <c r="K55" s="19"/>
      <c r="L55" s="19"/>
      <c r="M55" s="19"/>
      <c r="N55" s="20"/>
    </row>
    <row r="56" spans="11:14" x14ac:dyDescent="0.25">
      <c r="K56" s="19"/>
      <c r="L56" s="19"/>
      <c r="M56" s="19"/>
      <c r="N56" s="20"/>
    </row>
    <row r="57" spans="11:14" x14ac:dyDescent="0.25">
      <c r="K57" s="19"/>
      <c r="L57" s="19"/>
      <c r="M57" s="19"/>
      <c r="N57" s="20"/>
    </row>
    <row r="58" spans="11:14" x14ac:dyDescent="0.25">
      <c r="K58" s="19"/>
      <c r="L58" s="19"/>
      <c r="M58" s="19"/>
      <c r="N58" s="20"/>
    </row>
    <row r="59" spans="11:14" x14ac:dyDescent="0.25">
      <c r="K59" s="56"/>
      <c r="L59" s="57"/>
      <c r="M59" s="58"/>
      <c r="N59" s="21"/>
    </row>
  </sheetData>
  <mergeCells count="1">
    <mergeCell ref="K59:M5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</vt:lpstr>
      <vt:lpstr>2001-rate</vt:lpstr>
      <vt:lpstr>Area page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2024-08-16T11:39:07Z</dcterms:modified>
</cp:coreProperties>
</file>