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Dombivali (East)\Mahendra Ramesh Gandhi\"/>
    </mc:Choice>
  </mc:AlternateContent>
  <xr:revisionPtr revIDLastSave="0" documentId="13_ncr:1_{9CCE9A30-1589-4211-82D7-069F885AD5A2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2" i="4" l="1"/>
  <c r="P2" i="4"/>
  <c r="G28" i="4"/>
  <c r="C5" i="25" l="1"/>
  <c r="C4" i="25"/>
  <c r="C3" i="25"/>
  <c r="Q2" i="4"/>
  <c r="B2" i="4" s="1"/>
  <c r="C2" i="4" s="1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30" i="4"/>
  <c r="G34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2" i="4"/>
  <c r="G33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<sst xmlns="http://schemas.openxmlformats.org/spreadsheetml/2006/main" count="144" uniqueCount="98">
  <si>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</si>
  <si>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</si>
  <si>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</si>
  <si>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</si>
  <si>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</si>
  <si>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</si>
  <si>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</si>
  <si>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</si>
  <si>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</si>
  <si>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</si>
  <si>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</si>
  <si>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</si>
  <si>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</si>
  <si>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</si>
  <si>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</si>
  <si>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</si>
  <si>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</si>
  <si>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</si>
  <si>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</si>
  <si>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</si>
  <si>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</si>
  <si>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</si>
  <si>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</si>
  <si>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</si>
  <si>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</si>
  <si>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</si>
  <si>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</si>
  <si>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</si>
  <si>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</si>
  <si>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</si>
  <si>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</si>
  <si>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</si>
  <si>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</si>
  <si>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</si>
  <si>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</si>
  <si>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</si>
  <si>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</si>
  <si>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</si>
  <si>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</si>
  <si>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</si>
  <si>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</si>
  <si>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</si>
  <si>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</si>
  <si>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</si>
  <si>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</si>
  <si>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</si>
  <si>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</si>
  <si>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</si>
  <si>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</si>
  <si>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</si>
  <si>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</si>
  <si>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</si>
  <si>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</si>
  <si>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</si>
  <si>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</si>
  <si>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</si>
  <si>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</si>
  <si>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</si>
  <si>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</si>
  <si>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</si>
  <si>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</si>
  <si>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</si>
  <si>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</si>
  <si>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</si>
  <si>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</si>
  <si>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</si>
  <si>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</si>
  <si>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</si>
  <si>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</si>
  <si>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</si>
  <si>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</si>
  <si>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</si>
  <si>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</si>
  <si>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</si>
  <si>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</si>
  <si>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</si>
  <si>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</si>
  <si>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</si>
  <si>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</si>
  <si>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</si>
  <si>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</si>
  <si>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</si>
  <si>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</si>
  <si>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</si>
  <si>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</si>
  <si>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01.08.2024</t>
  </si>
  <si>
    <t>YOC - 1961</t>
  </si>
  <si>
    <t>LOFT</t>
  </si>
  <si>
    <t>TMCA</t>
  </si>
  <si>
    <t>1.4 TO 1.45 LAKHS</t>
  </si>
  <si>
    <t>IGR-10.11.23</t>
  </si>
  <si>
    <t>Shop</t>
  </si>
  <si>
    <t>IGR-25.07.23</t>
  </si>
  <si>
    <t>IGR-17.04.23</t>
  </si>
  <si>
    <t>Office</t>
  </si>
  <si>
    <t>IGR-21.10.22</t>
  </si>
  <si>
    <t>IGR-06.06.22</t>
  </si>
  <si>
    <t>IGR-05.05.22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</si>
</sst>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66F6E9-5378-4F50-913E-CE39F21E2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D06E08-6E35-4725-86EC-0835E852F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CED32D-CF64-4F53-9FAF-2E41B7DDB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97EA86-664E-4875-836B-E4BAEC55A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ACAEA8-88F3-4A06-AE27-00B201A1E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B87829-B4BC-4642-80F4-8C5F14ABB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601265</xdr:colOff>
      <xdr:row>44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6758BA-00A5-434C-9E22-5061F703B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26065" cy="8516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8D486F-A9F1-48A9-BDE3-24884C4E4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830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0E293D-EAB2-42BE-BCB4-14714964F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840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118804.817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148204.81699999998</v>
      </c>
      <c r="D9" s="58" t="s">
        <v>62</v>
      </c>
      <c r="E9" s="59">
        <f>C9/10.764</f>
        <v>13768.563452248234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1961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63</v>
      </c>
      <c r="D13" s="65">
        <f>D12-C13</f>
        <v>37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F5" sqref="F5:I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35800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33100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63</v>
      </c>
      <c r="D7" s="24">
        <v>2024</v>
      </c>
    </row>
    <row r="8" spans="1:5" x14ac:dyDescent="0.25">
      <c r="A8" s="15" t="s">
        <v>18</v>
      </c>
      <c r="B8" s="23"/>
      <c r="C8" s="24">
        <f>C9-C7</f>
        <v>7</v>
      </c>
      <c r="D8" s="24">
        <v>1961</v>
      </c>
    </row>
    <row r="9" spans="1:5" x14ac:dyDescent="0.25">
      <c r="A9" s="15" t="s">
        <v>19</v>
      </c>
      <c r="B9" s="23"/>
      <c r="C9" s="24">
        <v>70</v>
      </c>
      <c r="D9" s="24"/>
    </row>
    <row r="10" spans="1:5" ht="30" x14ac:dyDescent="0.25">
      <c r="A10" s="21" t="s">
        <v>20</v>
      </c>
      <c r="B10" s="23"/>
      <c r="C10" s="24">
        <f>90*C7/C9</f>
        <v>81</v>
      </c>
      <c r="D10" s="24"/>
    </row>
    <row r="11" spans="1:5" x14ac:dyDescent="0.25">
      <c r="A11" s="15"/>
      <c r="B11" s="25"/>
      <c r="C11" s="26">
        <f>C10%</f>
        <v>0.81</v>
      </c>
      <c r="D11" s="26"/>
    </row>
    <row r="12" spans="1:5" x14ac:dyDescent="0.25">
      <c r="A12" s="15" t="s">
        <v>21</v>
      </c>
      <c r="B12" s="18"/>
      <c r="C12" s="19">
        <f>C6*C11</f>
        <v>2187</v>
      </c>
      <c r="D12" s="22"/>
    </row>
    <row r="13" spans="1:5" x14ac:dyDescent="0.25">
      <c r="A13" s="15" t="s">
        <v>22</v>
      </c>
      <c r="B13" s="18"/>
      <c r="C13" s="19">
        <f>C6-C12</f>
        <v>513</v>
      </c>
      <c r="D13" s="22"/>
    </row>
    <row r="14" spans="1:5" x14ac:dyDescent="0.25">
      <c r="A14" s="15" t="s">
        <v>15</v>
      </c>
      <c r="B14" s="18"/>
      <c r="C14" s="19">
        <f>C5</f>
        <v>33100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33613</v>
      </c>
      <c r="D16" s="22"/>
    </row>
    <row r="17" spans="1:5" x14ac:dyDescent="0.25">
      <c r="B17" s="23"/>
      <c r="C17" s="24"/>
      <c r="D17" s="24"/>
    </row>
    <row r="18" spans="1:5" x14ac:dyDescent="0.25">
      <c r="A18" s="70" t="str">
        <f>E3</f>
        <v>ABUA</v>
      </c>
      <c r="B18" s="7"/>
      <c r="C18" s="29">
        <v>160</v>
      </c>
      <c r="D18" s="24"/>
    </row>
    <row r="19" spans="1:5" x14ac:dyDescent="0.25">
      <c r="A19" s="15" t="s">
        <v>74</v>
      </c>
      <c r="B19" s="6"/>
      <c r="C19" s="30">
        <f>C18*C16</f>
        <v>5378080</v>
      </c>
      <c r="D19" s="71"/>
      <c r="E19" s="65"/>
    </row>
    <row r="20" spans="1:5" x14ac:dyDescent="0.25">
      <c r="A20" s="15" t="s">
        <v>24</v>
      </c>
      <c r="C20" s="31">
        <f>C19*90%</f>
        <v>4840272</v>
      </c>
      <c r="D20" s="30"/>
      <c r="E20" s="65"/>
    </row>
    <row r="21" spans="1:5" x14ac:dyDescent="0.25">
      <c r="A21" s="15" t="s">
        <v>25</v>
      </c>
      <c r="C21" s="31">
        <f>C19*80%</f>
        <v>4302464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432000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11204.333333333334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1"/>
  <sheetViews>
    <sheetView workbookViewId="0">
      <selection activeCell="Q9" sqref="Q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1</v>
      </c>
      <c r="B2" s="4">
        <f t="shared" ref="B2:B16" si="0">Q2</f>
        <v>121.7229</v>
      </c>
      <c r="C2" s="4">
        <f t="shared" ref="C2:C16" si="1">B2*1.2</f>
        <v>146.06747999999999</v>
      </c>
      <c r="D2" s="4">
        <f t="shared" ref="D2:D16" si="2">C2*1.2</f>
        <v>175.28097599999998</v>
      </c>
      <c r="E2" s="5">
        <f t="shared" ref="E2:E16" si="3">R2</f>
        <v>4000000</v>
      </c>
      <c r="F2" s="4">
        <f t="shared" ref="F2:F15" si="4">ROUND((E2/B2),0)</f>
        <v>32862</v>
      </c>
      <c r="G2" s="4">
        <f t="shared" ref="G2:G15" si="5">ROUND((E2/C2),0)</f>
        <v>27385</v>
      </c>
      <c r="H2" s="4">
        <f t="shared" ref="H2:H15" si="6">ROUND((E2/D2),0)</f>
        <v>22821</v>
      </c>
      <c r="I2" s="4" t="str">
        <f t="shared" ref="I2:I15" si="7">T2</f>
        <v>Shop</v>
      </c>
      <c r="J2" s="4">
        <f t="shared" ref="J2:J15" si="8">U2</f>
        <v>0</v>
      </c>
      <c r="O2">
        <v>0</v>
      </c>
      <c r="P2">
        <f>13.57*10.764</f>
        <v>146.06747999999999</v>
      </c>
      <c r="Q2">
        <f t="shared" ref="Q2:Q10" si="9">P2/1.2</f>
        <v>121.7229</v>
      </c>
      <c r="R2" s="2">
        <v>4000000</v>
      </c>
      <c r="S2" s="2" t="s">
        <v>90</v>
      </c>
      <c r="T2" t="s">
        <v>91</v>
      </c>
    </row>
    <row r="3" spans="1:20" x14ac:dyDescent="0.25">
      <c r="A3" s="4">
        <v>2</v>
      </c>
      <c r="B3" s="4">
        <f t="shared" si="0"/>
        <v>342</v>
      </c>
      <c r="C3" s="4">
        <f t="shared" si="1"/>
        <v>410.4</v>
      </c>
      <c r="D3" s="4">
        <f t="shared" si="2"/>
        <v>492.47999999999996</v>
      </c>
      <c r="E3" s="5">
        <f t="shared" si="3"/>
        <v>18000000</v>
      </c>
      <c r="F3" s="4">
        <f t="shared" si="4"/>
        <v>52632</v>
      </c>
      <c r="G3" s="4">
        <f t="shared" si="5"/>
        <v>43860</v>
      </c>
      <c r="H3" s="4">
        <f t="shared" si="6"/>
        <v>36550</v>
      </c>
      <c r="I3" s="4" t="str">
        <f t="shared" si="7"/>
        <v>Shop</v>
      </c>
      <c r="J3" s="4">
        <f t="shared" si="8"/>
        <v>0</v>
      </c>
      <c r="O3">
        <v>0</v>
      </c>
      <c r="P3">
        <f t="shared" ref="P3:P10" si="10">O3/1.2</f>
        <v>0</v>
      </c>
      <c r="Q3">
        <v>342</v>
      </c>
      <c r="R3" s="2">
        <v>18000000</v>
      </c>
      <c r="S3" s="2" t="s">
        <v>92</v>
      </c>
      <c r="T3" t="s">
        <v>91</v>
      </c>
    </row>
    <row r="4" spans="1:20" x14ac:dyDescent="0.25">
      <c r="A4" s="4">
        <v>3</v>
      </c>
      <c r="B4" s="4">
        <f t="shared" si="0"/>
        <v>95</v>
      </c>
      <c r="C4" s="4">
        <f t="shared" si="1"/>
        <v>114</v>
      </c>
      <c r="D4" s="4">
        <f t="shared" si="2"/>
        <v>136.79999999999998</v>
      </c>
      <c r="E4" s="5">
        <f t="shared" si="3"/>
        <v>2900000</v>
      </c>
      <c r="F4" s="4">
        <f t="shared" si="4"/>
        <v>30526</v>
      </c>
      <c r="G4" s="4">
        <f t="shared" si="5"/>
        <v>25439</v>
      </c>
      <c r="H4" s="4">
        <f t="shared" si="6"/>
        <v>21199</v>
      </c>
      <c r="I4" s="4" t="str">
        <f t="shared" si="7"/>
        <v>Office</v>
      </c>
      <c r="J4" s="4">
        <f t="shared" si="8"/>
        <v>0</v>
      </c>
      <c r="O4">
        <v>0</v>
      </c>
      <c r="P4">
        <f t="shared" si="10"/>
        <v>0</v>
      </c>
      <c r="Q4">
        <v>95</v>
      </c>
      <c r="R4" s="2">
        <v>2900000</v>
      </c>
      <c r="S4" s="2" t="s">
        <v>93</v>
      </c>
      <c r="T4" t="s">
        <v>94</v>
      </c>
    </row>
    <row r="5" spans="1:20" x14ac:dyDescent="0.25">
      <c r="A5" s="4">
        <v>4</v>
      </c>
      <c r="B5" s="4">
        <f t="shared" si="0"/>
        <v>208</v>
      </c>
      <c r="C5" s="4">
        <f t="shared" si="1"/>
        <v>249.6</v>
      </c>
      <c r="D5" s="4">
        <f t="shared" si="2"/>
        <v>299.52</v>
      </c>
      <c r="E5" s="5">
        <f t="shared" si="3"/>
        <v>6000000</v>
      </c>
      <c r="F5" s="4">
        <f t="shared" si="4"/>
        <v>28846</v>
      </c>
      <c r="G5" s="4">
        <f t="shared" si="5"/>
        <v>24038</v>
      </c>
      <c r="H5" s="4">
        <f t="shared" si="6"/>
        <v>20032</v>
      </c>
      <c r="I5" s="4" t="str">
        <f t="shared" si="7"/>
        <v>Office</v>
      </c>
      <c r="J5" s="4">
        <f t="shared" si="8"/>
        <v>0</v>
      </c>
      <c r="O5">
        <v>0</v>
      </c>
      <c r="P5">
        <f t="shared" si="10"/>
        <v>0</v>
      </c>
      <c r="Q5">
        <v>208</v>
      </c>
      <c r="R5" s="2">
        <v>6000000</v>
      </c>
      <c r="S5" s="2" t="s">
        <v>95</v>
      </c>
      <c r="T5" t="s">
        <v>94</v>
      </c>
    </row>
    <row r="6" spans="1:20" x14ac:dyDescent="0.25">
      <c r="A6" s="4">
        <v>5</v>
      </c>
      <c r="B6" s="4">
        <f t="shared" si="0"/>
        <v>133</v>
      </c>
      <c r="C6" s="4">
        <f t="shared" si="1"/>
        <v>159.6</v>
      </c>
      <c r="D6" s="4">
        <f t="shared" si="2"/>
        <v>191.51999999999998</v>
      </c>
      <c r="E6" s="5">
        <f t="shared" si="3"/>
        <v>5000000</v>
      </c>
      <c r="F6" s="4">
        <f t="shared" si="4"/>
        <v>37594</v>
      </c>
      <c r="G6" s="73">
        <f t="shared" si="5"/>
        <v>31328</v>
      </c>
      <c r="H6" s="73">
        <f t="shared" si="6"/>
        <v>26107</v>
      </c>
      <c r="I6" s="73" t="str">
        <f t="shared" si="7"/>
        <v>Office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133</v>
      </c>
      <c r="R6" s="74">
        <v>5000000</v>
      </c>
      <c r="S6" s="74" t="s">
        <v>96</v>
      </c>
      <c r="T6" s="7" t="s">
        <v>94</v>
      </c>
    </row>
    <row r="7" spans="1:20" x14ac:dyDescent="0.25">
      <c r="A7" s="4">
        <v>6</v>
      </c>
      <c r="B7" s="4">
        <f t="shared" si="0"/>
        <v>103</v>
      </c>
      <c r="C7" s="4">
        <f t="shared" si="1"/>
        <v>123.6</v>
      </c>
      <c r="D7" s="4">
        <f t="shared" si="2"/>
        <v>148.32</v>
      </c>
      <c r="E7" s="5">
        <f t="shared" si="3"/>
        <v>4000000</v>
      </c>
      <c r="F7" s="4">
        <f t="shared" si="4"/>
        <v>38835</v>
      </c>
      <c r="G7" s="73">
        <f t="shared" si="5"/>
        <v>32362</v>
      </c>
      <c r="H7" s="73">
        <f t="shared" si="6"/>
        <v>26969</v>
      </c>
      <c r="I7" s="73" t="str">
        <f t="shared" si="7"/>
        <v>Office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103</v>
      </c>
      <c r="R7" s="74">
        <v>4000000</v>
      </c>
      <c r="S7" s="74" t="s">
        <v>97</v>
      </c>
      <c r="T7" s="7" t="s">
        <v>94</v>
      </c>
    </row>
    <row r="8" spans="1:20" x14ac:dyDescent="0.25">
      <c r="A8" s="4">
        <v>7</v>
      </c>
      <c r="B8" s="4">
        <f t="shared" si="0"/>
        <v>300</v>
      </c>
      <c r="C8" s="4">
        <f t="shared" si="1"/>
        <v>360</v>
      </c>
      <c r="D8" s="4">
        <f t="shared" si="2"/>
        <v>432</v>
      </c>
      <c r="E8" s="5">
        <f t="shared" si="3"/>
        <v>12000000</v>
      </c>
      <c r="F8" s="4">
        <f t="shared" si="4"/>
        <v>40000</v>
      </c>
      <c r="G8" s="4">
        <f t="shared" si="5"/>
        <v>33333</v>
      </c>
      <c r="H8" s="4">
        <f t="shared" si="6"/>
        <v>27778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v>300</v>
      </c>
      <c r="R8" s="2">
        <v>12000000</v>
      </c>
      <c r="S8" s="2"/>
    </row>
    <row r="9" spans="1:20" x14ac:dyDescent="0.25">
      <c r="A9" s="4">
        <v>8</v>
      </c>
      <c r="B9" s="4">
        <f t="shared" si="0"/>
        <v>125</v>
      </c>
      <c r="C9" s="4">
        <f t="shared" si="1"/>
        <v>150</v>
      </c>
      <c r="D9" s="4">
        <f t="shared" si="2"/>
        <v>180</v>
      </c>
      <c r="E9" s="5">
        <f t="shared" si="3"/>
        <v>5900000</v>
      </c>
      <c r="F9" s="4">
        <f t="shared" si="4"/>
        <v>47200</v>
      </c>
      <c r="G9" s="73">
        <f t="shared" si="5"/>
        <v>39333</v>
      </c>
      <c r="H9" s="73">
        <f t="shared" si="6"/>
        <v>32778</v>
      </c>
      <c r="I9" s="73">
        <f t="shared" si="7"/>
        <v>0</v>
      </c>
      <c r="J9" s="73">
        <f t="shared" si="8"/>
        <v>0</v>
      </c>
      <c r="K9" s="7"/>
      <c r="L9" s="7"/>
      <c r="M9" s="7"/>
      <c r="N9" s="7"/>
      <c r="O9" s="7">
        <v>0</v>
      </c>
      <c r="P9" s="7">
        <v>150</v>
      </c>
      <c r="Q9" s="7">
        <f t="shared" si="9"/>
        <v>125</v>
      </c>
      <c r="R9" s="74">
        <v>5900000</v>
      </c>
      <c r="S9" s="2"/>
    </row>
    <row r="10" spans="1:20" x14ac:dyDescent="0.25">
      <c r="A10" s="4">
        <v>9</v>
      </c>
      <c r="B10" s="4">
        <f t="shared" si="0"/>
        <v>354.16666666666669</v>
      </c>
      <c r="C10" s="4">
        <f t="shared" si="1"/>
        <v>425</v>
      </c>
      <c r="D10" s="4">
        <f t="shared" si="2"/>
        <v>510</v>
      </c>
      <c r="E10" s="5">
        <f t="shared" si="3"/>
        <v>15500000</v>
      </c>
      <c r="F10" s="4">
        <f t="shared" si="4"/>
        <v>43765</v>
      </c>
      <c r="G10" s="73">
        <f t="shared" si="5"/>
        <v>36471</v>
      </c>
      <c r="H10" s="73">
        <f t="shared" si="6"/>
        <v>30392</v>
      </c>
      <c r="I10" s="73">
        <f t="shared" si="7"/>
        <v>0</v>
      </c>
      <c r="J10" s="73">
        <f t="shared" si="8"/>
        <v>0</v>
      </c>
      <c r="K10" s="7"/>
      <c r="L10" s="7"/>
      <c r="M10" s="7"/>
      <c r="N10" s="7"/>
      <c r="O10" s="7">
        <v>0</v>
      </c>
      <c r="P10" s="7">
        <v>425</v>
      </c>
      <c r="Q10" s="7">
        <f t="shared" si="9"/>
        <v>354.16666666666669</v>
      </c>
      <c r="R10" s="74">
        <v>15500000</v>
      </c>
      <c r="S10" s="2"/>
    </row>
    <row r="11" spans="1:20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20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20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20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20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20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10" t="s">
        <v>89</v>
      </c>
    </row>
    <row r="25" spans="1:19" s="10" customFormat="1" x14ac:dyDescent="0.25">
      <c r="F25" s="68"/>
    </row>
    <row r="26" spans="1:19" s="10" customFormat="1" x14ac:dyDescent="0.25">
      <c r="F26" s="52" t="s">
        <v>71</v>
      </c>
      <c r="G26" s="52">
        <v>126</v>
      </c>
    </row>
    <row r="27" spans="1:19" s="10" customFormat="1" x14ac:dyDescent="0.25">
      <c r="F27" s="52" t="s">
        <v>87</v>
      </c>
      <c r="G27" s="52">
        <v>97</v>
      </c>
    </row>
    <row r="28" spans="1:19" s="10" customFormat="1" x14ac:dyDescent="0.25">
      <c r="F28" s="52" t="s">
        <v>88</v>
      </c>
      <c r="G28" s="52">
        <f>SUM(G26:G27)</f>
        <v>223</v>
      </c>
    </row>
    <row r="29" spans="1:19" s="10" customFormat="1" x14ac:dyDescent="0.25">
      <c r="C29" s="67" t="s">
        <v>75</v>
      </c>
      <c r="D29" s="67" t="s">
        <v>85</v>
      </c>
      <c r="F29" s="52" t="s">
        <v>84</v>
      </c>
      <c r="G29" s="52">
        <v>133</v>
      </c>
    </row>
    <row r="30" spans="1:19" s="10" customFormat="1" x14ac:dyDescent="0.25">
      <c r="C30" s="67" t="s">
        <v>1</v>
      </c>
      <c r="D30" s="67">
        <v>4800000</v>
      </c>
      <c r="F30" s="52" t="s">
        <v>72</v>
      </c>
      <c r="G30" s="52">
        <v>160</v>
      </c>
      <c r="H30" s="10">
        <f>G30/G29</f>
        <v>1.2030075187969924</v>
      </c>
    </row>
    <row r="31" spans="1:19" s="10" customFormat="1" x14ac:dyDescent="0.25">
      <c r="F31" s="52" t="s">
        <v>73</v>
      </c>
      <c r="G31" s="52">
        <v>40000</v>
      </c>
    </row>
    <row r="32" spans="1:19" s="10" customFormat="1" x14ac:dyDescent="0.25">
      <c r="C32" s="69"/>
      <c r="D32" s="69"/>
      <c r="F32" s="69" t="s">
        <v>74</v>
      </c>
      <c r="G32" s="69">
        <f>G29*G31</f>
        <v>5320000</v>
      </c>
      <c r="H32" s="10">
        <f>G32/D30</f>
        <v>1.1083333333333334</v>
      </c>
    </row>
    <row r="33" spans="3:7" s="10" customFormat="1" x14ac:dyDescent="0.25">
      <c r="C33" s="69"/>
      <c r="D33" s="69"/>
      <c r="F33" s="69" t="s">
        <v>24</v>
      </c>
      <c r="G33" s="69">
        <f>G32*90%</f>
        <v>4788000</v>
      </c>
    </row>
    <row r="34" spans="3:7" s="10" customFormat="1" x14ac:dyDescent="0.25">
      <c r="C34" s="69"/>
      <c r="D34" s="69"/>
      <c r="F34" s="69" t="s">
        <v>25</v>
      </c>
      <c r="G34" s="69">
        <f>G32*80%</f>
        <v>4256000</v>
      </c>
    </row>
    <row r="35" spans="3:7" s="10" customFormat="1" x14ac:dyDescent="0.25">
      <c r="C35" s="69"/>
      <c r="D35" s="69"/>
    </row>
    <row r="36" spans="3:7" s="10" customFormat="1" x14ac:dyDescent="0.25">
      <c r="C36" s="69"/>
      <c r="D36" s="69"/>
    </row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  <row r="41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2024-08-27T09:12:16Z</dcterms:modified>
</cp:coreProperties>
</file>